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05" tabRatio="403" firstSheet="2" activeTab="5"/>
  </bookViews>
  <sheets>
    <sheet name="2009年契約更新" sheetId="1" r:id="rId1"/>
    <sheet name="2010年契約更新 " sheetId="2" r:id="rId2"/>
    <sheet name="2011年契約更新" sheetId="3" r:id="rId3"/>
    <sheet name="2012年契約更新" sheetId="4" r:id="rId4"/>
    <sheet name="2013年契約更新" sheetId="5" r:id="rId5"/>
    <sheet name="2014年契約更新" sheetId="6" r:id="rId6"/>
  </sheets>
  <definedNames/>
  <calcPr fullCalcOnLoad="1"/>
</workbook>
</file>

<file path=xl/comments5.xml><?xml version="1.0" encoding="utf-8"?>
<comments xmlns="http://schemas.openxmlformats.org/spreadsheetml/2006/main">
  <authors>
    <author>大和ハウス工業株式会社</author>
  </authors>
  <commentList>
    <comment ref="Q9" authorId="0">
      <text>
        <r>
          <rPr>
            <b/>
            <sz val="9"/>
            <rFont val="ＭＳ Ｐゴシック"/>
            <family val="3"/>
          </rPr>
          <t>MVP、MVB、MVPiを総なめ</t>
        </r>
      </text>
    </comment>
    <comment ref="Q12" authorId="0">
      <text>
        <r>
          <rPr>
            <b/>
            <sz val="9"/>
            <rFont val="ＭＳ Ｐゴシック"/>
            <family val="3"/>
          </rPr>
          <t>２年連続で安定した成績</t>
        </r>
        <r>
          <rPr>
            <sz val="9"/>
            <rFont val="ＭＳ Ｐゴシック"/>
            <family val="3"/>
          </rPr>
          <t xml:space="preserve">
</t>
        </r>
      </text>
    </comment>
    <comment ref="R17" authorId="0">
      <text>
        <r>
          <rPr>
            <b/>
            <sz val="9"/>
            <rFont val="ＭＳ Ｐゴシック"/>
            <family val="3"/>
          </rPr>
          <t>公式戦3連敗・・・</t>
        </r>
        <r>
          <rPr>
            <sz val="9"/>
            <rFont val="ＭＳ Ｐゴシック"/>
            <family val="3"/>
          </rPr>
          <t xml:space="preserve">
</t>
        </r>
      </text>
    </comment>
    <comment ref="Q25" authorId="0">
      <text>
        <r>
          <rPr>
            <b/>
            <sz val="9"/>
            <rFont val="ＭＳ Ｐゴシック"/>
            <family val="3"/>
          </rPr>
          <t>１年目で打率.263はあっぱれ。</t>
        </r>
      </text>
    </comment>
    <comment ref="Q24" authorId="0">
      <text>
        <r>
          <rPr>
            <b/>
            <sz val="9"/>
            <rFont val="ＭＳ Ｐゴシック"/>
            <family val="3"/>
          </rPr>
          <t xml:space="preserve">投手として規程投球回数をクリアして、初勝利も飾る。成長への意欲も感じられる
</t>
        </r>
      </text>
    </comment>
    <comment ref="Q31" authorId="0">
      <text>
        <r>
          <rPr>
            <b/>
            <sz val="9"/>
            <rFont val="ＭＳ Ｐゴシック"/>
            <family val="3"/>
          </rPr>
          <t xml:space="preserve">シーズン途中の入団ながら参加回数も多く、上達への意欲も高い。来季が楽しみ
</t>
        </r>
      </text>
    </comment>
    <comment ref="L9" authorId="0">
      <text>
        <r>
          <rPr>
            <b/>
            <sz val="9"/>
            <rFont val="ＭＳ Ｐゴシック"/>
            <family val="3"/>
          </rPr>
          <t>公式戦０勝の責任は、GMの責務が大きいと判断（同じ相手に３度敗戦投手）、ベース年棒を５０％ダウンとします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HOCKA</author>
    <author>大和ハウス工業株式会社</author>
  </authors>
  <commentList>
    <comment ref="Q9" authorId="0">
      <text>
        <r>
          <rPr>
            <b/>
            <sz val="9"/>
            <rFont val="ＭＳ Ｐゴシック"/>
            <family val="3"/>
          </rPr>
          <t>投打参加：チーム牽引力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試合貢献度大</t>
        </r>
      </text>
    </comment>
    <comment ref="Q33" authorId="0">
      <text>
        <r>
          <rPr>
            <b/>
            <sz val="9"/>
            <rFont val="ＭＳ Ｐゴシック"/>
            <family val="3"/>
          </rPr>
          <t>2014チーム貢献度大</t>
        </r>
      </text>
    </comment>
    <comment ref="Q34" authorId="0">
      <text>
        <r>
          <rPr>
            <b/>
            <sz val="9"/>
            <rFont val="ＭＳ Ｐゴシック"/>
            <family val="3"/>
          </rPr>
          <t>公式戦成績来季期待度</t>
        </r>
      </text>
    </comment>
    <comment ref="O15" authorId="1">
      <text>
        <r>
          <rPr>
            <b/>
            <sz val="9"/>
            <rFont val="ＭＳ Ｐゴシック"/>
            <family val="3"/>
          </rPr>
          <t xml:space="preserve">キャプテンご苦労さまボーナス
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1">
      <text>
        <r>
          <rPr>
            <sz val="9"/>
            <rFont val="ＭＳ Ｐゴシック"/>
            <family val="3"/>
          </rPr>
          <t xml:space="preserve">忘年会会場提供
</t>
        </r>
      </text>
    </comment>
    <comment ref="O18" authorId="1">
      <text>
        <r>
          <rPr>
            <b/>
            <sz val="9"/>
            <rFont val="ＭＳ Ｐゴシック"/>
            <family val="3"/>
          </rPr>
          <t>送別ボーナス</t>
        </r>
      </text>
    </comment>
    <comment ref="O23" authorId="1">
      <text>
        <r>
          <rPr>
            <b/>
            <sz val="9"/>
            <rFont val="ＭＳ Ｐゴシック"/>
            <family val="3"/>
          </rPr>
          <t xml:space="preserve">ピンチのときに無理やりリリーフボーナス
</t>
        </r>
        <r>
          <rPr>
            <sz val="9"/>
            <rFont val="ＭＳ Ｐゴシック"/>
            <family val="3"/>
          </rPr>
          <t xml:space="preserve">
</t>
        </r>
      </text>
    </comment>
    <comment ref="Q23" authorId="0">
      <text>
        <r>
          <rPr>
            <b/>
            <sz val="9"/>
            <rFont val="ＭＳ Ｐゴシック"/>
            <family val="3"/>
          </rPr>
          <t>2014チーム貢献度大</t>
        </r>
      </text>
    </comment>
  </commentList>
</comments>
</file>

<file path=xl/sharedStrings.xml><?xml version="1.0" encoding="utf-8"?>
<sst xmlns="http://schemas.openxmlformats.org/spreadsheetml/2006/main" count="813" uniqueCount="225">
  <si>
    <t>坂倉</t>
  </si>
  <si>
    <t>小林</t>
  </si>
  <si>
    <t>岡辺</t>
  </si>
  <si>
    <t>草野</t>
  </si>
  <si>
    <t>祖父江</t>
  </si>
  <si>
    <t>畠山</t>
  </si>
  <si>
    <t>兎子尾</t>
  </si>
  <si>
    <t>宇杉</t>
  </si>
  <si>
    <t>山下</t>
  </si>
  <si>
    <t>稲野</t>
  </si>
  <si>
    <t>中居</t>
  </si>
  <si>
    <t>成田</t>
  </si>
  <si>
    <t>濱崎</t>
  </si>
  <si>
    <t>細川</t>
  </si>
  <si>
    <t>村田</t>
  </si>
  <si>
    <t>ベア率</t>
  </si>
  <si>
    <t>四死球率</t>
  </si>
  <si>
    <t>投球回数</t>
  </si>
  <si>
    <t>失点率</t>
  </si>
  <si>
    <t>打率</t>
  </si>
  <si>
    <t>盗塁</t>
  </si>
  <si>
    <t>ベア打点</t>
  </si>
  <si>
    <t>最多勝</t>
  </si>
  <si>
    <t>3000万</t>
  </si>
  <si>
    <t>2000万</t>
  </si>
  <si>
    <t>１000万</t>
  </si>
  <si>
    <t>5000万</t>
  </si>
  <si>
    <t>参加数</t>
  </si>
  <si>
    <t>参加率</t>
  </si>
  <si>
    <t>新人王</t>
  </si>
  <si>
    <t>ベア率ボーナス</t>
  </si>
  <si>
    <t>四死球率ボーナス</t>
  </si>
  <si>
    <t>10割超えた場合</t>
  </si>
  <si>
    <t>0.5以下の場合</t>
  </si>
  <si>
    <t>500万/枚数</t>
  </si>
  <si>
    <t>1,000万</t>
  </si>
  <si>
    <t>個人目標ボーナス</t>
  </si>
  <si>
    <t>規定投球回数以上</t>
  </si>
  <si>
    <t>規定打席以上</t>
  </si>
  <si>
    <t>規定打席</t>
  </si>
  <si>
    <t>達成ボーナス</t>
  </si>
  <si>
    <t>規定投球回数</t>
  </si>
  <si>
    <t>1000万</t>
  </si>
  <si>
    <t>5000万枠まで</t>
  </si>
  <si>
    <t>参加回数加算</t>
  </si>
  <si>
    <t>枚数</t>
  </si>
  <si>
    <t>2010年</t>
  </si>
  <si>
    <t>契約年棒</t>
  </si>
  <si>
    <t>山本</t>
  </si>
  <si>
    <t>品川</t>
  </si>
  <si>
    <t>上野</t>
  </si>
  <si>
    <t>岩本悟</t>
  </si>
  <si>
    <t>ベア所属年数加算</t>
  </si>
  <si>
    <t>岩本怜（育成枠）</t>
  </si>
  <si>
    <t>西村（育成枠）</t>
  </si>
  <si>
    <t>タイトル料ベース加算</t>
  </si>
  <si>
    <t>年始宣言をクリア</t>
  </si>
  <si>
    <t>自己判断</t>
  </si>
  <si>
    <t>ｷｬﾌﾟﾃﾝ</t>
  </si>
  <si>
    <t>ＧＭ</t>
  </si>
  <si>
    <t>MVP</t>
  </si>
  <si>
    <t>MVB</t>
  </si>
  <si>
    <t>MVPi</t>
  </si>
  <si>
    <t>※2004年まではベア打点は打点で該当。MVPiは小沢賞で該当。</t>
  </si>
  <si>
    <t>戸出（引退）</t>
  </si>
  <si>
    <t>高野（引退）</t>
  </si>
  <si>
    <t>ベース年棒</t>
  </si>
  <si>
    <t>金山（転勤）</t>
  </si>
  <si>
    <t>矢倉（退社）</t>
  </si>
  <si>
    <t>辻本（離婚）</t>
  </si>
  <si>
    <t>勝原(DL入り)</t>
  </si>
  <si>
    <t>監督賞</t>
  </si>
  <si>
    <t>特別加算</t>
  </si>
  <si>
    <t>2,000万</t>
  </si>
  <si>
    <t>登録年数</t>
  </si>
  <si>
    <t>高年棒順</t>
  </si>
  <si>
    <t>選手名</t>
  </si>
  <si>
    <t>森本</t>
  </si>
  <si>
    <t>中谷</t>
  </si>
  <si>
    <t>鈴木</t>
  </si>
  <si>
    <t>斎藤</t>
  </si>
  <si>
    <t>200万/回数</t>
  </si>
  <si>
    <t>300万/年</t>
  </si>
  <si>
    <t>2009年度</t>
  </si>
  <si>
    <t>（毎年変動）</t>
  </si>
  <si>
    <t>山崎(DL入り)</t>
  </si>
  <si>
    <t>単位（万）</t>
  </si>
  <si>
    <t>参考：2009年参加がなかった選手および過去のタイトルホルダーの年棒</t>
  </si>
  <si>
    <t>2010年　ベアハンターズ契約年棒（提示）</t>
  </si>
  <si>
    <t>活躍加算</t>
  </si>
  <si>
    <t>（固定）</t>
  </si>
  <si>
    <t>特別加算</t>
  </si>
  <si>
    <t>（2010年度）</t>
  </si>
  <si>
    <t>上野（転勤）</t>
  </si>
  <si>
    <t>辻本（再婚）</t>
  </si>
  <si>
    <t>岩本怜（ＤＬ入り）</t>
  </si>
  <si>
    <t>２０１１年　ベアハンターズ契約年棒（提示）</t>
  </si>
  <si>
    <t>特別査定</t>
  </si>
  <si>
    <t>監督</t>
  </si>
  <si>
    <t>キャプテン</t>
  </si>
  <si>
    <t>西村</t>
  </si>
  <si>
    <t>2011年</t>
  </si>
  <si>
    <t>2010年度</t>
  </si>
  <si>
    <t>前年度</t>
  </si>
  <si>
    <t>アップ率</t>
  </si>
  <si>
    <t>年棒から</t>
  </si>
  <si>
    <t>高野（出向）</t>
  </si>
  <si>
    <t>ベア</t>
  </si>
  <si>
    <t>名球界</t>
  </si>
  <si>
    <t>加算</t>
  </si>
  <si>
    <t>＋5000万</t>
  </si>
  <si>
    <t>-5000万</t>
  </si>
  <si>
    <t>ベア率10割</t>
  </si>
  <si>
    <t>本塁打4本</t>
  </si>
  <si>
    <t>自己目標達成ボーナス</t>
  </si>
  <si>
    <t>駅伝記録</t>
  </si>
  <si>
    <t>※印象に残る活躍や記録の</t>
  </si>
  <si>
    <t>選考理由</t>
  </si>
  <si>
    <t>ベア年棒総額</t>
  </si>
  <si>
    <t>カンバック</t>
  </si>
  <si>
    <t>達成難度の高い成績を対象</t>
  </si>
  <si>
    <t>出来高加算</t>
  </si>
  <si>
    <t>????万</t>
  </si>
  <si>
    <t>参考：2010年参加がなかった選手および過去のタイトルホルダーの年棒</t>
  </si>
  <si>
    <t>参加率王</t>
  </si>
  <si>
    <t>安打新記録</t>
  </si>
  <si>
    <t>戸出（総務へ移籍）</t>
  </si>
  <si>
    <t>キャプテン</t>
  </si>
  <si>
    <t>２０１２年　ベアハンターズ契約年棒（提示）</t>
  </si>
  <si>
    <t>2012年</t>
  </si>
  <si>
    <t>2011年度</t>
  </si>
  <si>
    <t>坪井</t>
  </si>
  <si>
    <t>陰山</t>
  </si>
  <si>
    <t>（2011年度）</t>
  </si>
  <si>
    <t>名誉監督</t>
  </si>
  <si>
    <t>勝原</t>
  </si>
  <si>
    <t>金山</t>
  </si>
  <si>
    <t>山崎</t>
  </si>
  <si>
    <t>佐伯（※）</t>
  </si>
  <si>
    <t>※2004年まではベア打点は打点で該当。MVPiは小沢賞で該当。　※は助っ人登録。</t>
  </si>
  <si>
    <t>建築士合格</t>
  </si>
  <si>
    <t>剣誕生祝い</t>
  </si>
  <si>
    <t>りく誕生祝い</t>
  </si>
  <si>
    <t>矢倉</t>
  </si>
  <si>
    <t>高野（人事へ復帰）</t>
  </si>
  <si>
    <t>参考：2011年参加がなかった選手および過去のタイトルホルダーの参考年棒</t>
  </si>
  <si>
    <t>　　達成難度の高い成績を対象</t>
  </si>
  <si>
    <t>無事故・遠距離手当</t>
  </si>
  <si>
    <t>ベース年棒（固定）</t>
  </si>
  <si>
    <t>2012年度・ベア年棒総額</t>
  </si>
  <si>
    <t>　※印象に残る活躍や記録の</t>
  </si>
  <si>
    <t>ゴールデングラブ賞</t>
  </si>
  <si>
    <t>流行語大賞</t>
  </si>
  <si>
    <t>～1000万</t>
  </si>
  <si>
    <t>打点王</t>
  </si>
  <si>
    <t>駅伝金字塔記録</t>
  </si>
  <si>
    <t>契約新年棒</t>
  </si>
  <si>
    <t>単位（万ベア）</t>
  </si>
  <si>
    <t>ＧＭ</t>
  </si>
  <si>
    <t>キャプテン</t>
  </si>
  <si>
    <t>MVP</t>
  </si>
  <si>
    <t>MVB</t>
  </si>
  <si>
    <t>MVPi</t>
  </si>
  <si>
    <t>2013年</t>
  </si>
  <si>
    <t>2012年度</t>
  </si>
  <si>
    <t>（2012年度）</t>
  </si>
  <si>
    <t>-</t>
  </si>
  <si>
    <t>四国からカムバック</t>
  </si>
  <si>
    <t>ベア語録王</t>
  </si>
  <si>
    <r>
      <t>参考：201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年参加がなかった選手および過去のタイトルホルダーの参考年棒</t>
    </r>
  </si>
  <si>
    <t>ベア史上最多勝利数</t>
  </si>
  <si>
    <t>脅威の四死球率0.19</t>
  </si>
  <si>
    <t>松坂君維持管理</t>
  </si>
  <si>
    <t>ｾﾝﾀｰｺﾝﾊﾞｰﾄ成功</t>
  </si>
  <si>
    <t>７冠達成</t>
  </si>
  <si>
    <t>打撃開眼</t>
  </si>
  <si>
    <t>長女誕生</t>
  </si>
  <si>
    <t>２０１３年　ベアハンターズ契約年棒（提示）</t>
  </si>
  <si>
    <t>0.3以下の場合</t>
  </si>
  <si>
    <t>（0.5から0.3に改定）</t>
  </si>
  <si>
    <t>※特別な理由、考えがある場合は、上限±5000万査定枠を超えてもかまわない</t>
  </si>
  <si>
    <t>キャプテン</t>
  </si>
  <si>
    <t>-</t>
  </si>
  <si>
    <t>-</t>
  </si>
  <si>
    <t>２０１４年　ベアハンターズ契約年棒（提示）</t>
  </si>
  <si>
    <t>2014年</t>
  </si>
  <si>
    <t>2013年度</t>
  </si>
  <si>
    <t>岩本怜</t>
  </si>
  <si>
    <t>岩本達</t>
  </si>
  <si>
    <t>田中</t>
  </si>
  <si>
    <t>松尾</t>
  </si>
  <si>
    <t>投打ともに安定した成績</t>
  </si>
  <si>
    <t>投手として存在感示す</t>
  </si>
  <si>
    <t>新キャプテン役職手当</t>
  </si>
  <si>
    <t>東京への派遣手当</t>
  </si>
  <si>
    <t>首位打者</t>
  </si>
  <si>
    <t>打点王・ゴルフ部</t>
  </si>
  <si>
    <t>フォークボール習得</t>
  </si>
  <si>
    <t>祝　大学合格</t>
  </si>
  <si>
    <t>松坂君養育費</t>
  </si>
  <si>
    <t>祝　結婚</t>
  </si>
  <si>
    <t>公傷見舞金</t>
  </si>
  <si>
    <t>打撃力UP</t>
  </si>
  <si>
    <r>
      <t>参考：201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年参加がなかった選手および過去のタイトルホルダーの参考年棒</t>
    </r>
  </si>
  <si>
    <t>宇杉（ﾏﾚｰｼｱへ移籍）</t>
  </si>
  <si>
    <t>村田（福岡へ移籍）</t>
  </si>
  <si>
    <t>森本（腰痛治療中）</t>
  </si>
  <si>
    <t>（2013年度）</t>
  </si>
  <si>
    <t>祝　1級建築士合格</t>
  </si>
  <si>
    <t>２０１５年　ベアハンターズ契約年棒（提示）</t>
  </si>
  <si>
    <t>2015年</t>
  </si>
  <si>
    <t>2014年度</t>
  </si>
  <si>
    <t>2013年度・ベア年棒総額</t>
  </si>
  <si>
    <r>
      <t>参考：201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年参加がなかった選手および過去のタイトルホルダーの参考年棒</t>
    </r>
  </si>
  <si>
    <t>百濟</t>
  </si>
  <si>
    <t>市根井</t>
  </si>
  <si>
    <t>渥美</t>
  </si>
  <si>
    <t>辻本</t>
  </si>
  <si>
    <t>祝　宅建合格</t>
  </si>
  <si>
    <t>ベア流行語大賞</t>
  </si>
  <si>
    <t>祝　第３子誕生</t>
  </si>
  <si>
    <t>祝　第１子誕生</t>
  </si>
  <si>
    <t>新規入団　契約金</t>
  </si>
  <si>
    <t>（2014年度）</t>
  </si>
  <si>
    <t>2015年度・ベア年棒総額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</si>
</sst>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8" borderId="18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18" borderId="19" xfId="0" applyFont="1" applyFill="1" applyBorder="1" applyAlignment="1">
      <alignment vertical="center"/>
    </xf>
    <xf numFmtId="0" fontId="2" fillId="18" borderId="21" xfId="0" applyFont="1" applyFill="1" applyBorder="1" applyAlignment="1">
      <alignment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9" fontId="2" fillId="33" borderId="13" xfId="42" applyFont="1" applyFill="1" applyBorder="1" applyAlignment="1">
      <alignment vertical="center"/>
    </xf>
    <xf numFmtId="0" fontId="2" fillId="18" borderId="22" xfId="0" applyFont="1" applyFill="1" applyBorder="1" applyAlignment="1" quotePrefix="1">
      <alignment horizontal="center" vertical="center"/>
    </xf>
    <xf numFmtId="0" fontId="2" fillId="18" borderId="23" xfId="0" applyFont="1" applyFill="1" applyBorder="1" applyAlignment="1">
      <alignment vertical="center"/>
    </xf>
    <xf numFmtId="0" fontId="2" fillId="18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1" fillId="0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3"/>
  <sheetViews>
    <sheetView zoomScalePageLayoutView="0" workbookViewId="0" topLeftCell="A1">
      <pane xSplit="3" ySplit="7" topLeftCell="D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"/>
    </sheetView>
  </sheetViews>
  <sheetFormatPr defaultColWidth="9.00390625" defaultRowHeight="13.5" outlineLevelCol="1"/>
  <cols>
    <col min="1" max="1" width="1.12109375" style="0" customWidth="1"/>
    <col min="2" max="2" width="3.00390625" style="0" bestFit="1" customWidth="1"/>
    <col min="3" max="3" width="12.25390625" style="0" bestFit="1" customWidth="1"/>
    <col min="5" max="5" width="9.50390625" style="0" customWidth="1"/>
    <col min="6" max="6" width="10.00390625" style="0" customWidth="1" outlineLevel="1"/>
    <col min="7" max="7" width="6.00390625" style="0" customWidth="1" outlineLevel="1"/>
    <col min="8" max="8" width="9.00390625" style="0" customWidth="1" outlineLevel="1"/>
    <col min="9" max="9" width="4.50390625" style="0" customWidth="1" outlineLevel="1"/>
    <col min="10" max="11" width="10.25390625" style="0" customWidth="1" outlineLevel="1"/>
    <col min="12" max="12" width="11.875" style="0" customWidth="1" outlineLevel="1"/>
    <col min="13" max="13" width="10.125" style="0" customWidth="1" outlineLevel="1"/>
    <col min="14" max="14" width="13.875" style="0" customWidth="1" outlineLevel="1"/>
    <col min="15" max="15" width="11.50390625" style="0" customWidth="1" outlineLevel="1"/>
    <col min="16" max="16" width="12.25390625" style="0" customWidth="1" outlineLevel="1"/>
    <col min="17" max="17" width="9.50390625" style="0" customWidth="1"/>
    <col min="18" max="19" width="7.50390625" style="0" customWidth="1" outlineLevel="1"/>
    <col min="20" max="20" width="7.875" style="0" customWidth="1" outlineLevel="1"/>
    <col min="21" max="30" width="6.50390625" style="0" customWidth="1" outlineLevel="1"/>
    <col min="31" max="31" width="6.25390625" style="0" customWidth="1" outlineLevel="1"/>
    <col min="32" max="32" width="6.375" style="0" customWidth="1" outlineLevel="1"/>
    <col min="33" max="33" width="6.75390625" style="0" customWidth="1" outlineLevel="1" collapsed="1"/>
  </cols>
  <sheetData>
    <row r="2" ht="14.25">
      <c r="C2" s="42" t="s">
        <v>88</v>
      </c>
    </row>
    <row r="3" spans="2:33" s="1" customFormat="1" ht="11.25">
      <c r="B3" s="2"/>
      <c r="C3" s="2" t="s">
        <v>76</v>
      </c>
      <c r="D3" s="19" t="s">
        <v>46</v>
      </c>
      <c r="E3" s="7" t="s">
        <v>83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4" t="s">
        <v>66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</row>
    <row r="4" spans="2:33" s="1" customFormat="1" ht="11.25">
      <c r="B4" s="3"/>
      <c r="C4" s="3" t="s">
        <v>75</v>
      </c>
      <c r="D4" s="20" t="s">
        <v>47</v>
      </c>
      <c r="E4" s="8" t="s">
        <v>89</v>
      </c>
      <c r="F4" s="23"/>
      <c r="G4" s="24"/>
      <c r="H4" s="23"/>
      <c r="I4" s="24"/>
      <c r="J4" s="25"/>
      <c r="K4" s="26"/>
      <c r="L4" s="25" t="s">
        <v>38</v>
      </c>
      <c r="M4" s="25" t="s">
        <v>39</v>
      </c>
      <c r="N4" s="25" t="s">
        <v>37</v>
      </c>
      <c r="O4" s="25" t="s">
        <v>41</v>
      </c>
      <c r="P4" s="24" t="s">
        <v>36</v>
      </c>
      <c r="Q4" s="15" t="s">
        <v>90</v>
      </c>
      <c r="R4" s="23"/>
      <c r="S4" s="24"/>
      <c r="T4" s="23" t="s">
        <v>55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4"/>
      <c r="AG4" s="30"/>
    </row>
    <row r="5" spans="2:33" s="1" customFormat="1" ht="11.25">
      <c r="B5" s="3"/>
      <c r="C5" s="3"/>
      <c r="D5" s="20" t="s">
        <v>86</v>
      </c>
      <c r="E5" s="8" t="s">
        <v>84</v>
      </c>
      <c r="F5" s="62" t="s">
        <v>44</v>
      </c>
      <c r="G5" s="63"/>
      <c r="H5" s="62" t="s">
        <v>71</v>
      </c>
      <c r="I5" s="63"/>
      <c r="J5" s="27" t="s">
        <v>58</v>
      </c>
      <c r="K5" s="28" t="s">
        <v>59</v>
      </c>
      <c r="L5" s="29" t="s">
        <v>30</v>
      </c>
      <c r="M5" s="29" t="s">
        <v>40</v>
      </c>
      <c r="N5" s="29" t="s">
        <v>31</v>
      </c>
      <c r="O5" s="29" t="s">
        <v>40</v>
      </c>
      <c r="P5" s="30" t="s">
        <v>56</v>
      </c>
      <c r="Q5" s="15"/>
      <c r="R5" s="62" t="s">
        <v>52</v>
      </c>
      <c r="S5" s="63"/>
      <c r="T5" s="31" t="s">
        <v>60</v>
      </c>
      <c r="U5" s="23" t="s">
        <v>61</v>
      </c>
      <c r="V5" s="26"/>
      <c r="W5" s="26"/>
      <c r="X5" s="26"/>
      <c r="Y5" s="24"/>
      <c r="Z5" s="23" t="s">
        <v>62</v>
      </c>
      <c r="AA5" s="26"/>
      <c r="AB5" s="26"/>
      <c r="AC5" s="26"/>
      <c r="AD5" s="24"/>
      <c r="AE5" s="25"/>
      <c r="AF5" s="25"/>
      <c r="AG5" s="30"/>
    </row>
    <row r="6" spans="2:33" s="1" customFormat="1" ht="11.25">
      <c r="B6" s="3"/>
      <c r="C6" s="3"/>
      <c r="D6" s="20"/>
      <c r="E6" s="8"/>
      <c r="F6" s="31"/>
      <c r="G6" s="30"/>
      <c r="H6" s="64" t="s">
        <v>72</v>
      </c>
      <c r="I6" s="65"/>
      <c r="J6" s="27" t="s">
        <v>91</v>
      </c>
      <c r="K6" s="28" t="s">
        <v>91</v>
      </c>
      <c r="L6" s="29" t="s">
        <v>32</v>
      </c>
      <c r="M6" s="29"/>
      <c r="N6" s="29" t="s">
        <v>33</v>
      </c>
      <c r="O6" s="29"/>
      <c r="P6" s="30" t="s">
        <v>57</v>
      </c>
      <c r="Q6" s="15"/>
      <c r="R6" s="31"/>
      <c r="S6" s="30"/>
      <c r="T6" s="31"/>
      <c r="U6" s="31"/>
      <c r="V6" s="25" t="s">
        <v>15</v>
      </c>
      <c r="W6" s="25" t="s">
        <v>19</v>
      </c>
      <c r="X6" s="25" t="s">
        <v>21</v>
      </c>
      <c r="Y6" s="25" t="s">
        <v>20</v>
      </c>
      <c r="Z6" s="31"/>
      <c r="AA6" s="25" t="s">
        <v>16</v>
      </c>
      <c r="AB6" s="25" t="s">
        <v>17</v>
      </c>
      <c r="AC6" s="25" t="s">
        <v>18</v>
      </c>
      <c r="AD6" s="25" t="s">
        <v>22</v>
      </c>
      <c r="AE6" s="29" t="s">
        <v>28</v>
      </c>
      <c r="AF6" s="29" t="s">
        <v>29</v>
      </c>
      <c r="AG6" s="30"/>
    </row>
    <row r="7" spans="2:33" s="1" customFormat="1" ht="11.25">
      <c r="B7" s="3"/>
      <c r="C7" s="4"/>
      <c r="D7" s="21"/>
      <c r="E7" s="9"/>
      <c r="F7" s="32" t="s">
        <v>81</v>
      </c>
      <c r="G7" s="36" t="s">
        <v>27</v>
      </c>
      <c r="H7" s="32" t="s">
        <v>34</v>
      </c>
      <c r="I7" s="36" t="s">
        <v>45</v>
      </c>
      <c r="J7" s="34" t="s">
        <v>43</v>
      </c>
      <c r="K7" s="35" t="s">
        <v>43</v>
      </c>
      <c r="L7" s="36" t="s">
        <v>73</v>
      </c>
      <c r="M7" s="36" t="s">
        <v>35</v>
      </c>
      <c r="N7" s="36" t="s">
        <v>73</v>
      </c>
      <c r="O7" s="36" t="s">
        <v>42</v>
      </c>
      <c r="P7" s="33" t="s">
        <v>35</v>
      </c>
      <c r="Q7" s="39"/>
      <c r="R7" s="16" t="s">
        <v>82</v>
      </c>
      <c r="S7" s="37" t="s">
        <v>74</v>
      </c>
      <c r="T7" s="16" t="s">
        <v>26</v>
      </c>
      <c r="U7" s="16" t="s">
        <v>23</v>
      </c>
      <c r="V7" s="38" t="s">
        <v>24</v>
      </c>
      <c r="W7" s="38" t="s">
        <v>25</v>
      </c>
      <c r="X7" s="38" t="s">
        <v>25</v>
      </c>
      <c r="Y7" s="38" t="s">
        <v>25</v>
      </c>
      <c r="Z7" s="16" t="s">
        <v>23</v>
      </c>
      <c r="AA7" s="38" t="s">
        <v>24</v>
      </c>
      <c r="AB7" s="38" t="s">
        <v>25</v>
      </c>
      <c r="AC7" s="38" t="s">
        <v>25</v>
      </c>
      <c r="AD7" s="38" t="s">
        <v>25</v>
      </c>
      <c r="AE7" s="38" t="s">
        <v>24</v>
      </c>
      <c r="AF7" s="38" t="s">
        <v>35</v>
      </c>
      <c r="AG7" s="37"/>
    </row>
    <row r="8" spans="2:33" s="1" customFormat="1" ht="11.25">
      <c r="B8" s="5">
        <v>1</v>
      </c>
      <c r="C8" s="5" t="s">
        <v>51</v>
      </c>
      <c r="D8" s="22">
        <f aca="true" t="shared" si="0" ref="D8:D32">E8+Q8</f>
        <v>47400</v>
      </c>
      <c r="E8" s="13">
        <f aca="true" t="shared" si="1" ref="E8:E32">SUM(J8:P8)+F8+H8</f>
        <v>10000</v>
      </c>
      <c r="F8" s="5">
        <f aca="true" t="shared" si="2" ref="F8:F32">G8*200</f>
        <v>4600</v>
      </c>
      <c r="G8" s="5">
        <v>23</v>
      </c>
      <c r="H8" s="5">
        <f aca="true" t="shared" si="3" ref="H8:H32">I8*500</f>
        <v>500</v>
      </c>
      <c r="I8" s="5">
        <v>1</v>
      </c>
      <c r="J8" s="5">
        <v>900</v>
      </c>
      <c r="K8" s="5"/>
      <c r="L8" s="5"/>
      <c r="M8" s="5">
        <v>1000</v>
      </c>
      <c r="N8" s="5">
        <v>2000</v>
      </c>
      <c r="O8" s="5">
        <v>1000</v>
      </c>
      <c r="P8" s="5"/>
      <c r="Q8" s="12">
        <f aca="true" t="shared" si="4" ref="Q8:Q32">SUM(T8:AG8)+R8</f>
        <v>37400</v>
      </c>
      <c r="R8" s="5">
        <f aca="true" t="shared" si="5" ref="R8:R32">S8*300</f>
        <v>5400</v>
      </c>
      <c r="S8" s="5">
        <v>18</v>
      </c>
      <c r="T8" s="5">
        <v>10000</v>
      </c>
      <c r="U8" s="5">
        <v>6000</v>
      </c>
      <c r="V8" s="5"/>
      <c r="W8" s="5">
        <v>1000</v>
      </c>
      <c r="X8" s="5"/>
      <c r="Y8" s="5"/>
      <c r="Z8" s="5">
        <v>6000</v>
      </c>
      <c r="AA8" s="5">
        <v>4000</v>
      </c>
      <c r="AB8" s="5">
        <v>2000</v>
      </c>
      <c r="AC8" s="5">
        <v>1000</v>
      </c>
      <c r="AD8" s="5">
        <v>2000</v>
      </c>
      <c r="AE8" s="5"/>
      <c r="AF8" s="5"/>
      <c r="AG8" s="5"/>
    </row>
    <row r="9" spans="2:33" s="1" customFormat="1" ht="11.25">
      <c r="B9" s="5">
        <v>2</v>
      </c>
      <c r="C9" s="5" t="s">
        <v>6</v>
      </c>
      <c r="D9" s="22">
        <f t="shared" si="0"/>
        <v>35300</v>
      </c>
      <c r="E9" s="13">
        <f t="shared" si="1"/>
        <v>4800</v>
      </c>
      <c r="F9" s="5">
        <f t="shared" si="2"/>
        <v>3800</v>
      </c>
      <c r="G9" s="5">
        <v>19</v>
      </c>
      <c r="H9" s="5">
        <f t="shared" si="3"/>
        <v>0</v>
      </c>
      <c r="I9" s="5"/>
      <c r="J9" s="5"/>
      <c r="K9" s="5"/>
      <c r="L9" s="5"/>
      <c r="M9" s="5">
        <v>1000</v>
      </c>
      <c r="N9" s="5"/>
      <c r="O9" s="5"/>
      <c r="P9" s="5"/>
      <c r="Q9" s="12">
        <f t="shared" si="4"/>
        <v>30500</v>
      </c>
      <c r="R9" s="5">
        <f t="shared" si="5"/>
        <v>4500</v>
      </c>
      <c r="S9" s="5">
        <v>15</v>
      </c>
      <c r="T9" s="5">
        <v>10000</v>
      </c>
      <c r="U9" s="5">
        <v>3000</v>
      </c>
      <c r="V9" s="5">
        <v>2000</v>
      </c>
      <c r="W9" s="5">
        <v>3000</v>
      </c>
      <c r="X9" s="5">
        <v>1000</v>
      </c>
      <c r="Y9" s="5">
        <v>7000</v>
      </c>
      <c r="Z9" s="5"/>
      <c r="AA9" s="5"/>
      <c r="AB9" s="5"/>
      <c r="AC9" s="5"/>
      <c r="AD9" s="5"/>
      <c r="AE9" s="5"/>
      <c r="AF9" s="5"/>
      <c r="AG9" s="5"/>
    </row>
    <row r="10" spans="2:33" s="1" customFormat="1" ht="11.25">
      <c r="B10" s="5">
        <v>3</v>
      </c>
      <c r="C10" s="5" t="s">
        <v>5</v>
      </c>
      <c r="D10" s="22">
        <f t="shared" si="0"/>
        <v>29500</v>
      </c>
      <c r="E10" s="13">
        <f t="shared" si="1"/>
        <v>5600</v>
      </c>
      <c r="F10" s="5">
        <f t="shared" si="2"/>
        <v>4600</v>
      </c>
      <c r="G10" s="5">
        <v>23</v>
      </c>
      <c r="H10" s="5">
        <f t="shared" si="3"/>
        <v>0</v>
      </c>
      <c r="I10" s="5"/>
      <c r="J10" s="5"/>
      <c r="K10" s="5"/>
      <c r="L10" s="5"/>
      <c r="M10" s="5">
        <v>1000</v>
      </c>
      <c r="N10" s="5"/>
      <c r="O10" s="5"/>
      <c r="P10" s="5"/>
      <c r="Q10" s="12">
        <f t="shared" si="4"/>
        <v>23900</v>
      </c>
      <c r="R10" s="5">
        <f t="shared" si="5"/>
        <v>3900</v>
      </c>
      <c r="S10" s="5">
        <v>13</v>
      </c>
      <c r="T10" s="5">
        <v>10000</v>
      </c>
      <c r="U10" s="5">
        <v>3000</v>
      </c>
      <c r="V10" s="5"/>
      <c r="W10" s="6">
        <v>2000</v>
      </c>
      <c r="X10" s="5">
        <v>5000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2:33" s="1" customFormat="1" ht="11.25">
      <c r="B11" s="5">
        <v>4</v>
      </c>
      <c r="C11" s="5" t="s">
        <v>12</v>
      </c>
      <c r="D11" s="22">
        <f t="shared" si="0"/>
        <v>22000</v>
      </c>
      <c r="E11" s="13">
        <f t="shared" si="1"/>
        <v>2600</v>
      </c>
      <c r="F11" s="5">
        <f t="shared" si="2"/>
        <v>1400</v>
      </c>
      <c r="G11" s="5">
        <v>7</v>
      </c>
      <c r="H11" s="5">
        <f t="shared" si="3"/>
        <v>500</v>
      </c>
      <c r="I11" s="5">
        <v>1</v>
      </c>
      <c r="J11" s="5">
        <v>200</v>
      </c>
      <c r="K11" s="5">
        <v>500</v>
      </c>
      <c r="L11" s="5"/>
      <c r="M11" s="5"/>
      <c r="N11" s="5"/>
      <c r="O11" s="5"/>
      <c r="P11" s="5"/>
      <c r="Q11" s="12">
        <f t="shared" si="4"/>
        <v>19400</v>
      </c>
      <c r="R11" s="5">
        <f t="shared" si="5"/>
        <v>2400</v>
      </c>
      <c r="S11" s="5">
        <v>8</v>
      </c>
      <c r="T11" s="5">
        <v>5000</v>
      </c>
      <c r="U11" s="5"/>
      <c r="V11" s="5"/>
      <c r="W11" s="5"/>
      <c r="X11" s="5"/>
      <c r="Y11" s="5"/>
      <c r="Z11" s="5">
        <v>6000</v>
      </c>
      <c r="AA11" s="5">
        <v>2000</v>
      </c>
      <c r="AB11" s="5">
        <v>2000</v>
      </c>
      <c r="AC11" s="5"/>
      <c r="AD11" s="5">
        <v>1000</v>
      </c>
      <c r="AE11" s="5"/>
      <c r="AF11" s="5">
        <v>1000</v>
      </c>
      <c r="AG11" s="5"/>
    </row>
    <row r="12" spans="2:33" s="1" customFormat="1" ht="11.25">
      <c r="B12" s="5">
        <v>5</v>
      </c>
      <c r="C12" s="5" t="s">
        <v>4</v>
      </c>
      <c r="D12" s="22">
        <f t="shared" si="0"/>
        <v>20300</v>
      </c>
      <c r="E12" s="13">
        <f t="shared" si="1"/>
        <v>5800</v>
      </c>
      <c r="F12" s="5">
        <f t="shared" si="2"/>
        <v>4800</v>
      </c>
      <c r="G12" s="5">
        <v>24</v>
      </c>
      <c r="H12" s="5">
        <f t="shared" si="3"/>
        <v>0</v>
      </c>
      <c r="I12" s="5"/>
      <c r="J12" s="5"/>
      <c r="K12" s="5"/>
      <c r="L12" s="5"/>
      <c r="M12" s="5">
        <v>1000</v>
      </c>
      <c r="N12" s="5"/>
      <c r="O12" s="5"/>
      <c r="P12" s="5"/>
      <c r="Q12" s="12">
        <f t="shared" si="4"/>
        <v>14500</v>
      </c>
      <c r="R12" s="5">
        <f t="shared" si="5"/>
        <v>4500</v>
      </c>
      <c r="S12" s="5">
        <v>15</v>
      </c>
      <c r="T12" s="5">
        <v>5000</v>
      </c>
      <c r="U12" s="5"/>
      <c r="V12" s="5"/>
      <c r="W12" s="5"/>
      <c r="X12" s="5">
        <v>4000</v>
      </c>
      <c r="Y12" s="5">
        <v>1000</v>
      </c>
      <c r="Z12" s="5"/>
      <c r="AA12" s="5"/>
      <c r="AB12" s="5"/>
      <c r="AC12" s="5"/>
      <c r="AD12" s="5"/>
      <c r="AE12" s="5"/>
      <c r="AF12" s="5"/>
      <c r="AG12" s="5"/>
    </row>
    <row r="13" spans="2:33" s="1" customFormat="1" ht="11.25">
      <c r="B13" s="5">
        <v>6</v>
      </c>
      <c r="C13" s="5" t="s">
        <v>7</v>
      </c>
      <c r="D13" s="22">
        <f t="shared" si="0"/>
        <v>20100</v>
      </c>
      <c r="E13" s="13">
        <f t="shared" si="1"/>
        <v>4800</v>
      </c>
      <c r="F13" s="5">
        <f t="shared" si="2"/>
        <v>3800</v>
      </c>
      <c r="G13" s="5">
        <v>19</v>
      </c>
      <c r="H13" s="5">
        <f t="shared" si="3"/>
        <v>0</v>
      </c>
      <c r="I13" s="5"/>
      <c r="J13" s="5"/>
      <c r="K13" s="5"/>
      <c r="L13" s="5"/>
      <c r="M13" s="5">
        <v>1000</v>
      </c>
      <c r="N13" s="5"/>
      <c r="O13" s="5"/>
      <c r="P13" s="5"/>
      <c r="Q13" s="12">
        <f t="shared" si="4"/>
        <v>15300</v>
      </c>
      <c r="R13" s="5">
        <f t="shared" si="5"/>
        <v>3300</v>
      </c>
      <c r="S13" s="5">
        <v>11</v>
      </c>
      <c r="T13" s="5">
        <v>5000</v>
      </c>
      <c r="U13" s="5"/>
      <c r="V13" s="5">
        <v>2000</v>
      </c>
      <c r="W13" s="5">
        <v>1000</v>
      </c>
      <c r="X13" s="5">
        <v>2000</v>
      </c>
      <c r="Y13" s="5">
        <v>1000</v>
      </c>
      <c r="Z13" s="5"/>
      <c r="AA13" s="5"/>
      <c r="AB13" s="5"/>
      <c r="AC13" s="5"/>
      <c r="AD13" s="5"/>
      <c r="AE13" s="5"/>
      <c r="AF13" s="5">
        <v>1000</v>
      </c>
      <c r="AG13" s="5"/>
    </row>
    <row r="14" spans="2:33" s="1" customFormat="1" ht="11.25">
      <c r="B14" s="5">
        <v>7</v>
      </c>
      <c r="C14" s="5" t="s">
        <v>10</v>
      </c>
      <c r="D14" s="22">
        <f t="shared" si="0"/>
        <v>19900</v>
      </c>
      <c r="E14" s="13">
        <f t="shared" si="1"/>
        <v>6300</v>
      </c>
      <c r="F14" s="5">
        <f t="shared" si="2"/>
        <v>3000</v>
      </c>
      <c r="G14" s="5">
        <v>15</v>
      </c>
      <c r="H14" s="5">
        <f t="shared" si="3"/>
        <v>500</v>
      </c>
      <c r="I14" s="5">
        <v>1</v>
      </c>
      <c r="J14" s="5">
        <v>800</v>
      </c>
      <c r="K14" s="5">
        <v>1000</v>
      </c>
      <c r="L14" s="5"/>
      <c r="M14" s="5">
        <v>1000</v>
      </c>
      <c r="N14" s="5"/>
      <c r="O14" s="5"/>
      <c r="P14" s="5"/>
      <c r="Q14" s="12">
        <f t="shared" si="4"/>
        <v>13600</v>
      </c>
      <c r="R14" s="5">
        <f t="shared" si="5"/>
        <v>600</v>
      </c>
      <c r="S14" s="5">
        <v>2</v>
      </c>
      <c r="T14" s="5">
        <v>5000</v>
      </c>
      <c r="U14" s="5">
        <v>3000</v>
      </c>
      <c r="V14" s="5">
        <v>2000</v>
      </c>
      <c r="W14" s="5">
        <v>1000</v>
      </c>
      <c r="X14" s="5">
        <v>1000</v>
      </c>
      <c r="Y14" s="5"/>
      <c r="Z14" s="5"/>
      <c r="AA14" s="5"/>
      <c r="AB14" s="5"/>
      <c r="AC14" s="5"/>
      <c r="AD14" s="5"/>
      <c r="AE14" s="5"/>
      <c r="AF14" s="5">
        <v>1000</v>
      </c>
      <c r="AG14" s="5"/>
    </row>
    <row r="15" spans="2:33" s="1" customFormat="1" ht="11.25">
      <c r="B15" s="5">
        <v>8</v>
      </c>
      <c r="C15" s="5" t="s">
        <v>0</v>
      </c>
      <c r="D15" s="22">
        <f t="shared" si="0"/>
        <v>19600</v>
      </c>
      <c r="E15" s="13">
        <f t="shared" si="1"/>
        <v>9800</v>
      </c>
      <c r="F15" s="5">
        <f t="shared" si="2"/>
        <v>6000</v>
      </c>
      <c r="G15" s="5">
        <v>30</v>
      </c>
      <c r="H15" s="5">
        <f t="shared" si="3"/>
        <v>1000</v>
      </c>
      <c r="I15" s="5">
        <v>2</v>
      </c>
      <c r="J15" s="5"/>
      <c r="K15" s="5">
        <v>800</v>
      </c>
      <c r="L15" s="5"/>
      <c r="M15" s="5">
        <v>1000</v>
      </c>
      <c r="N15" s="5"/>
      <c r="O15" s="5">
        <v>1000</v>
      </c>
      <c r="P15" s="5"/>
      <c r="Q15" s="12">
        <f t="shared" si="4"/>
        <v>9800</v>
      </c>
      <c r="R15" s="5">
        <f t="shared" si="5"/>
        <v>1800</v>
      </c>
      <c r="S15" s="5">
        <v>6</v>
      </c>
      <c r="T15" s="5"/>
      <c r="U15" s="5"/>
      <c r="V15" s="5"/>
      <c r="W15" s="5"/>
      <c r="X15" s="5"/>
      <c r="Y15" s="5"/>
      <c r="Z15" s="5">
        <v>3000</v>
      </c>
      <c r="AA15" s="5"/>
      <c r="AB15" s="5">
        <v>1000</v>
      </c>
      <c r="AC15" s="5"/>
      <c r="AD15" s="5">
        <v>2000</v>
      </c>
      <c r="AE15" s="5">
        <v>2000</v>
      </c>
      <c r="AF15" s="5"/>
      <c r="AG15" s="5"/>
    </row>
    <row r="16" spans="2:33" s="1" customFormat="1" ht="11.25">
      <c r="B16" s="5">
        <v>9</v>
      </c>
      <c r="C16" s="5" t="s">
        <v>9</v>
      </c>
      <c r="D16" s="22">
        <f t="shared" si="0"/>
        <v>19300</v>
      </c>
      <c r="E16" s="13">
        <f t="shared" si="1"/>
        <v>4400</v>
      </c>
      <c r="F16" s="5">
        <f t="shared" si="2"/>
        <v>3400</v>
      </c>
      <c r="G16" s="5">
        <v>17</v>
      </c>
      <c r="H16" s="5">
        <f t="shared" si="3"/>
        <v>0</v>
      </c>
      <c r="I16" s="5"/>
      <c r="J16" s="5"/>
      <c r="K16" s="5"/>
      <c r="L16" s="5"/>
      <c r="M16" s="5">
        <v>1000</v>
      </c>
      <c r="N16" s="5"/>
      <c r="O16" s="5"/>
      <c r="P16" s="5"/>
      <c r="Q16" s="12">
        <f t="shared" si="4"/>
        <v>14900</v>
      </c>
      <c r="R16" s="5">
        <f t="shared" si="5"/>
        <v>3900</v>
      </c>
      <c r="S16" s="5">
        <v>13</v>
      </c>
      <c r="T16" s="5">
        <v>5000</v>
      </c>
      <c r="U16" s="5"/>
      <c r="V16" s="5"/>
      <c r="W16" s="5">
        <v>1000</v>
      </c>
      <c r="X16" s="5">
        <v>1000</v>
      </c>
      <c r="Y16" s="5"/>
      <c r="Z16" s="5"/>
      <c r="AA16" s="5"/>
      <c r="AB16" s="5"/>
      <c r="AC16" s="5"/>
      <c r="AD16" s="5"/>
      <c r="AE16" s="5">
        <v>4000</v>
      </c>
      <c r="AF16" s="5"/>
      <c r="AG16" s="5"/>
    </row>
    <row r="17" spans="2:33" s="1" customFormat="1" ht="11.25">
      <c r="B17" s="5">
        <v>10</v>
      </c>
      <c r="C17" s="5" t="s">
        <v>1</v>
      </c>
      <c r="D17" s="22">
        <f t="shared" si="0"/>
        <v>18800</v>
      </c>
      <c r="E17" s="13">
        <f t="shared" si="1"/>
        <v>10900</v>
      </c>
      <c r="F17" s="5">
        <f t="shared" si="2"/>
        <v>5600</v>
      </c>
      <c r="G17" s="5">
        <v>28</v>
      </c>
      <c r="H17" s="5">
        <f t="shared" si="3"/>
        <v>1000</v>
      </c>
      <c r="I17" s="5">
        <v>2</v>
      </c>
      <c r="J17" s="5">
        <v>1800</v>
      </c>
      <c r="K17" s="5">
        <v>1500</v>
      </c>
      <c r="L17" s="5"/>
      <c r="M17" s="5">
        <v>1000</v>
      </c>
      <c r="N17" s="5"/>
      <c r="O17" s="5"/>
      <c r="P17" s="5"/>
      <c r="Q17" s="12">
        <f t="shared" si="4"/>
        <v>7900</v>
      </c>
      <c r="R17" s="5">
        <f t="shared" si="5"/>
        <v>900</v>
      </c>
      <c r="S17" s="5">
        <v>3</v>
      </c>
      <c r="T17" s="5">
        <v>5000</v>
      </c>
      <c r="U17" s="5"/>
      <c r="V17" s="5"/>
      <c r="W17" s="5">
        <v>1000</v>
      </c>
      <c r="X17" s="5"/>
      <c r="Y17" s="5"/>
      <c r="Z17" s="5"/>
      <c r="AA17" s="5"/>
      <c r="AB17" s="5"/>
      <c r="AC17" s="5"/>
      <c r="AD17" s="5"/>
      <c r="AE17" s="5"/>
      <c r="AF17" s="5">
        <v>1000</v>
      </c>
      <c r="AG17" s="5"/>
    </row>
    <row r="18" spans="2:33" s="1" customFormat="1" ht="11.25">
      <c r="B18" s="5">
        <v>11</v>
      </c>
      <c r="C18" s="5" t="s">
        <v>2</v>
      </c>
      <c r="D18" s="22">
        <f t="shared" si="0"/>
        <v>15800</v>
      </c>
      <c r="E18" s="13">
        <f t="shared" si="1"/>
        <v>7200</v>
      </c>
      <c r="F18" s="5">
        <f t="shared" si="2"/>
        <v>5200</v>
      </c>
      <c r="G18" s="5">
        <v>26</v>
      </c>
      <c r="H18" s="5">
        <f t="shared" si="3"/>
        <v>500</v>
      </c>
      <c r="I18" s="5">
        <v>1</v>
      </c>
      <c r="J18" s="5">
        <v>500</v>
      </c>
      <c r="K18" s="5"/>
      <c r="L18" s="5"/>
      <c r="M18" s="5">
        <v>1000</v>
      </c>
      <c r="N18" s="5"/>
      <c r="O18" s="5"/>
      <c r="P18" s="5"/>
      <c r="Q18" s="12">
        <f t="shared" si="4"/>
        <v>8600</v>
      </c>
      <c r="R18" s="5">
        <f t="shared" si="5"/>
        <v>3600</v>
      </c>
      <c r="S18" s="5">
        <v>12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v>4000</v>
      </c>
      <c r="AF18" s="5">
        <v>1000</v>
      </c>
      <c r="AG18" s="5"/>
    </row>
    <row r="19" spans="2:33" s="1" customFormat="1" ht="11.25">
      <c r="B19" s="5">
        <v>12</v>
      </c>
      <c r="C19" s="5" t="s">
        <v>48</v>
      </c>
      <c r="D19" s="22">
        <f t="shared" si="0"/>
        <v>13800</v>
      </c>
      <c r="E19" s="13">
        <f t="shared" si="1"/>
        <v>1200</v>
      </c>
      <c r="F19" s="5">
        <f t="shared" si="2"/>
        <v>1200</v>
      </c>
      <c r="G19" s="5">
        <v>6</v>
      </c>
      <c r="H19" s="5">
        <f t="shared" si="3"/>
        <v>0</v>
      </c>
      <c r="I19" s="5"/>
      <c r="J19" s="5"/>
      <c r="K19" s="5"/>
      <c r="L19" s="5"/>
      <c r="M19" s="5"/>
      <c r="N19" s="5"/>
      <c r="O19" s="5"/>
      <c r="P19" s="5"/>
      <c r="Q19" s="12">
        <f t="shared" si="4"/>
        <v>12600</v>
      </c>
      <c r="R19" s="5">
        <f t="shared" si="5"/>
        <v>3600</v>
      </c>
      <c r="S19" s="5">
        <v>12</v>
      </c>
      <c r="T19" s="5"/>
      <c r="U19" s="5"/>
      <c r="V19" s="5"/>
      <c r="W19" s="5"/>
      <c r="X19" s="5"/>
      <c r="Y19" s="5"/>
      <c r="Z19" s="5">
        <v>9000</v>
      </c>
      <c r="AA19" s="5"/>
      <c r="AB19" s="5"/>
      <c r="AC19" s="5"/>
      <c r="AD19" s="5"/>
      <c r="AE19" s="5"/>
      <c r="AF19" s="5"/>
      <c r="AG19" s="5"/>
    </row>
    <row r="20" spans="2:33" s="1" customFormat="1" ht="11.25">
      <c r="B20" s="5">
        <v>13</v>
      </c>
      <c r="C20" s="5" t="s">
        <v>3</v>
      </c>
      <c r="D20" s="22">
        <f t="shared" si="0"/>
        <v>10300</v>
      </c>
      <c r="E20" s="13">
        <f t="shared" si="1"/>
        <v>7500</v>
      </c>
      <c r="F20" s="5">
        <f t="shared" si="2"/>
        <v>5000</v>
      </c>
      <c r="G20" s="5">
        <v>25</v>
      </c>
      <c r="H20" s="5">
        <f t="shared" si="3"/>
        <v>500</v>
      </c>
      <c r="I20" s="5">
        <v>1</v>
      </c>
      <c r="J20" s="5">
        <v>500</v>
      </c>
      <c r="K20" s="5">
        <v>500</v>
      </c>
      <c r="L20" s="5"/>
      <c r="M20" s="5">
        <v>1000</v>
      </c>
      <c r="N20" s="5"/>
      <c r="O20" s="5"/>
      <c r="P20" s="5"/>
      <c r="Q20" s="12">
        <f t="shared" si="4"/>
        <v>2800</v>
      </c>
      <c r="R20" s="5">
        <f t="shared" si="5"/>
        <v>1800</v>
      </c>
      <c r="S20" s="5">
        <v>6</v>
      </c>
      <c r="T20" s="5"/>
      <c r="U20" s="5"/>
      <c r="V20" s="5"/>
      <c r="W20" s="5"/>
      <c r="X20" s="5"/>
      <c r="Y20" s="5">
        <v>1000</v>
      </c>
      <c r="Z20" s="5"/>
      <c r="AA20" s="5"/>
      <c r="AB20" s="5"/>
      <c r="AC20" s="5"/>
      <c r="AD20" s="5"/>
      <c r="AE20" s="5"/>
      <c r="AF20" s="5"/>
      <c r="AG20" s="5"/>
    </row>
    <row r="21" spans="2:33" s="1" customFormat="1" ht="11.25">
      <c r="B21" s="5">
        <v>14</v>
      </c>
      <c r="C21" s="5" t="s">
        <v>11</v>
      </c>
      <c r="D21" s="22">
        <f t="shared" si="0"/>
        <v>9600</v>
      </c>
      <c r="E21" s="13">
        <f t="shared" si="1"/>
        <v>2000</v>
      </c>
      <c r="F21" s="5">
        <f t="shared" si="2"/>
        <v>2000</v>
      </c>
      <c r="G21" s="5">
        <v>10</v>
      </c>
      <c r="H21" s="5">
        <f t="shared" si="3"/>
        <v>0</v>
      </c>
      <c r="I21" s="5"/>
      <c r="J21" s="5"/>
      <c r="K21" s="5"/>
      <c r="L21" s="5"/>
      <c r="M21" s="5"/>
      <c r="N21" s="5"/>
      <c r="O21" s="5"/>
      <c r="P21" s="5"/>
      <c r="Q21" s="12">
        <f t="shared" si="4"/>
        <v>7600</v>
      </c>
      <c r="R21" s="5">
        <f t="shared" si="5"/>
        <v>3600</v>
      </c>
      <c r="S21" s="5">
        <v>12</v>
      </c>
      <c r="T21" s="5"/>
      <c r="U21" s="5"/>
      <c r="V21" s="5"/>
      <c r="W21" s="5">
        <v>2000</v>
      </c>
      <c r="X21" s="5"/>
      <c r="Y21" s="5">
        <v>1000</v>
      </c>
      <c r="Z21" s="5"/>
      <c r="AA21" s="5"/>
      <c r="AB21" s="5"/>
      <c r="AC21" s="5"/>
      <c r="AD21" s="5"/>
      <c r="AE21" s="5"/>
      <c r="AF21" s="5">
        <v>1000</v>
      </c>
      <c r="AG21" s="5"/>
    </row>
    <row r="22" spans="2:33" s="1" customFormat="1" ht="11.25">
      <c r="B22" s="5">
        <v>15</v>
      </c>
      <c r="C22" s="5" t="s">
        <v>8</v>
      </c>
      <c r="D22" s="22">
        <f t="shared" si="0"/>
        <v>7200</v>
      </c>
      <c r="E22" s="13">
        <f t="shared" si="1"/>
        <v>6600</v>
      </c>
      <c r="F22" s="5">
        <f t="shared" si="2"/>
        <v>3800</v>
      </c>
      <c r="G22" s="5">
        <v>19</v>
      </c>
      <c r="H22" s="5">
        <f t="shared" si="3"/>
        <v>0</v>
      </c>
      <c r="I22" s="5"/>
      <c r="J22" s="5">
        <v>300</v>
      </c>
      <c r="K22" s="5">
        <v>500</v>
      </c>
      <c r="L22" s="5"/>
      <c r="M22" s="5">
        <v>1000</v>
      </c>
      <c r="N22" s="5"/>
      <c r="O22" s="5">
        <v>1000</v>
      </c>
      <c r="P22" s="5"/>
      <c r="Q22" s="12">
        <f t="shared" si="4"/>
        <v>600</v>
      </c>
      <c r="R22" s="5">
        <f t="shared" si="5"/>
        <v>600</v>
      </c>
      <c r="S22" s="5">
        <v>2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s="1" customFormat="1" ht="11.25">
      <c r="B23" s="5">
        <v>16</v>
      </c>
      <c r="C23" s="5" t="s">
        <v>49</v>
      </c>
      <c r="D23" s="22">
        <f t="shared" si="0"/>
        <v>5700</v>
      </c>
      <c r="E23" s="13">
        <f t="shared" si="1"/>
        <v>800</v>
      </c>
      <c r="F23" s="5">
        <f t="shared" si="2"/>
        <v>800</v>
      </c>
      <c r="G23" s="5">
        <v>4</v>
      </c>
      <c r="H23" s="5">
        <f t="shared" si="3"/>
        <v>0</v>
      </c>
      <c r="I23" s="5"/>
      <c r="J23" s="5"/>
      <c r="K23" s="5"/>
      <c r="L23" s="5"/>
      <c r="M23" s="5"/>
      <c r="N23" s="5"/>
      <c r="O23" s="5"/>
      <c r="P23" s="5"/>
      <c r="Q23" s="12">
        <f t="shared" si="4"/>
        <v>4900</v>
      </c>
      <c r="R23" s="5">
        <f t="shared" si="5"/>
        <v>3900</v>
      </c>
      <c r="S23" s="5">
        <v>13</v>
      </c>
      <c r="T23" s="5"/>
      <c r="U23" s="5"/>
      <c r="V23" s="5"/>
      <c r="W23" s="5"/>
      <c r="X23" s="5"/>
      <c r="Y23" s="5">
        <v>1000</v>
      </c>
      <c r="Z23" s="5"/>
      <c r="AA23" s="5"/>
      <c r="AB23" s="5"/>
      <c r="AC23" s="5"/>
      <c r="AD23" s="5"/>
      <c r="AE23" s="5"/>
      <c r="AF23" s="5"/>
      <c r="AG23" s="5"/>
    </row>
    <row r="24" spans="2:33" s="1" customFormat="1" ht="11.25">
      <c r="B24" s="5">
        <v>17</v>
      </c>
      <c r="C24" s="5" t="s">
        <v>78</v>
      </c>
      <c r="D24" s="22">
        <f t="shared" si="0"/>
        <v>5000</v>
      </c>
      <c r="E24" s="13">
        <f t="shared" si="1"/>
        <v>200</v>
      </c>
      <c r="F24" s="5">
        <f t="shared" si="2"/>
        <v>200</v>
      </c>
      <c r="G24" s="5">
        <v>1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12">
        <f t="shared" si="4"/>
        <v>4800</v>
      </c>
      <c r="R24" s="5">
        <f t="shared" si="5"/>
        <v>4800</v>
      </c>
      <c r="S24" s="5">
        <v>16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3" s="1" customFormat="1" ht="11.25">
      <c r="B25" s="5">
        <v>18</v>
      </c>
      <c r="C25" s="5" t="s">
        <v>80</v>
      </c>
      <c r="D25" s="22">
        <f t="shared" si="0"/>
        <v>5000</v>
      </c>
      <c r="E25" s="13">
        <f t="shared" si="1"/>
        <v>200</v>
      </c>
      <c r="F25" s="5">
        <f t="shared" si="2"/>
        <v>200</v>
      </c>
      <c r="G25" s="5">
        <v>1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12">
        <f t="shared" si="4"/>
        <v>4800</v>
      </c>
      <c r="R25" s="5">
        <f t="shared" si="5"/>
        <v>4800</v>
      </c>
      <c r="S25" s="5">
        <v>16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s="1" customFormat="1" ht="11.25">
      <c r="B26" s="5">
        <v>19</v>
      </c>
      <c r="C26" s="5" t="s">
        <v>79</v>
      </c>
      <c r="D26" s="22">
        <f t="shared" si="0"/>
        <v>4700</v>
      </c>
      <c r="E26" s="13">
        <f t="shared" si="1"/>
        <v>200</v>
      </c>
      <c r="F26" s="5">
        <f t="shared" si="2"/>
        <v>200</v>
      </c>
      <c r="G26" s="5">
        <v>1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12">
        <f t="shared" si="4"/>
        <v>4500</v>
      </c>
      <c r="R26" s="5">
        <f t="shared" si="5"/>
        <v>4500</v>
      </c>
      <c r="S26" s="5">
        <v>15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s="1" customFormat="1" ht="11.25">
      <c r="B27" s="5">
        <v>20</v>
      </c>
      <c r="C27" s="5" t="s">
        <v>13</v>
      </c>
      <c r="D27" s="22">
        <f t="shared" si="0"/>
        <v>4600</v>
      </c>
      <c r="E27" s="13">
        <f t="shared" si="1"/>
        <v>800</v>
      </c>
      <c r="F27" s="5">
        <f t="shared" si="2"/>
        <v>800</v>
      </c>
      <c r="G27" s="5">
        <v>4</v>
      </c>
      <c r="H27" s="5">
        <f t="shared" si="3"/>
        <v>0</v>
      </c>
      <c r="I27" s="5"/>
      <c r="J27" s="5"/>
      <c r="K27" s="5"/>
      <c r="L27" s="5"/>
      <c r="M27" s="5"/>
      <c r="N27" s="5"/>
      <c r="O27" s="5"/>
      <c r="P27" s="5"/>
      <c r="Q27" s="12">
        <f t="shared" si="4"/>
        <v>3800</v>
      </c>
      <c r="R27" s="5">
        <f t="shared" si="5"/>
        <v>1800</v>
      </c>
      <c r="S27" s="5">
        <v>6</v>
      </c>
      <c r="T27" s="5"/>
      <c r="U27" s="5"/>
      <c r="V27" s="5"/>
      <c r="W27" s="5"/>
      <c r="X27" s="5"/>
      <c r="Y27" s="5">
        <v>1000</v>
      </c>
      <c r="Z27" s="5"/>
      <c r="AA27" s="5"/>
      <c r="AB27" s="5"/>
      <c r="AC27" s="5"/>
      <c r="AD27" s="5"/>
      <c r="AE27" s="5"/>
      <c r="AF27" s="5">
        <v>1000</v>
      </c>
      <c r="AG27" s="5"/>
    </row>
    <row r="28" spans="2:33" s="1" customFormat="1" ht="11.25">
      <c r="B28" s="5">
        <v>21</v>
      </c>
      <c r="C28" s="5" t="s">
        <v>77</v>
      </c>
      <c r="D28" s="22">
        <f t="shared" si="0"/>
        <v>2900</v>
      </c>
      <c r="E28" s="13">
        <f t="shared" si="1"/>
        <v>200</v>
      </c>
      <c r="F28" s="5">
        <f t="shared" si="2"/>
        <v>200</v>
      </c>
      <c r="G28" s="5">
        <v>1</v>
      </c>
      <c r="H28" s="5">
        <f t="shared" si="3"/>
        <v>0</v>
      </c>
      <c r="I28" s="5"/>
      <c r="J28" s="5"/>
      <c r="K28" s="5"/>
      <c r="L28" s="5"/>
      <c r="M28" s="5"/>
      <c r="N28" s="5"/>
      <c r="O28" s="5"/>
      <c r="P28" s="5"/>
      <c r="Q28" s="12">
        <f t="shared" si="4"/>
        <v>2700</v>
      </c>
      <c r="R28" s="5">
        <f t="shared" si="5"/>
        <v>2700</v>
      </c>
      <c r="S28" s="5">
        <v>9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 s="1" customFormat="1" ht="11.25">
      <c r="B29" s="5">
        <v>22</v>
      </c>
      <c r="C29" s="5" t="s">
        <v>54</v>
      </c>
      <c r="D29" s="22">
        <f t="shared" si="0"/>
        <v>2600</v>
      </c>
      <c r="E29" s="13">
        <f t="shared" si="1"/>
        <v>1700</v>
      </c>
      <c r="F29" s="5">
        <f t="shared" si="2"/>
        <v>1200</v>
      </c>
      <c r="G29" s="5">
        <v>6</v>
      </c>
      <c r="H29" s="5">
        <f t="shared" si="3"/>
        <v>500</v>
      </c>
      <c r="I29" s="5">
        <v>1</v>
      </c>
      <c r="J29" s="5"/>
      <c r="K29" s="5"/>
      <c r="L29" s="5"/>
      <c r="M29" s="5"/>
      <c r="N29" s="5"/>
      <c r="O29" s="5"/>
      <c r="P29" s="5"/>
      <c r="Q29" s="12">
        <f t="shared" si="4"/>
        <v>900</v>
      </c>
      <c r="R29" s="5">
        <f t="shared" si="5"/>
        <v>900</v>
      </c>
      <c r="S29" s="5">
        <v>3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s="1" customFormat="1" ht="11.25">
      <c r="B30" s="5">
        <v>23</v>
      </c>
      <c r="C30" s="5" t="s">
        <v>14</v>
      </c>
      <c r="D30" s="22">
        <f t="shared" si="0"/>
        <v>1700</v>
      </c>
      <c r="E30" s="13">
        <f t="shared" si="1"/>
        <v>1400</v>
      </c>
      <c r="F30" s="5">
        <f t="shared" si="2"/>
        <v>800</v>
      </c>
      <c r="G30" s="5">
        <v>4</v>
      </c>
      <c r="H30" s="5">
        <f t="shared" si="3"/>
        <v>500</v>
      </c>
      <c r="I30" s="5">
        <v>1</v>
      </c>
      <c r="J30" s="5"/>
      <c r="K30" s="5">
        <v>100</v>
      </c>
      <c r="L30" s="5"/>
      <c r="M30" s="5"/>
      <c r="N30" s="5"/>
      <c r="O30" s="5"/>
      <c r="P30" s="5"/>
      <c r="Q30" s="12">
        <f t="shared" si="4"/>
        <v>300</v>
      </c>
      <c r="R30" s="5">
        <f t="shared" si="5"/>
        <v>300</v>
      </c>
      <c r="S30" s="5">
        <v>1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s="1" customFormat="1" ht="11.25">
      <c r="B31" s="5">
        <v>24</v>
      </c>
      <c r="C31" s="5" t="s">
        <v>53</v>
      </c>
      <c r="D31" s="22">
        <f t="shared" si="0"/>
        <v>1600</v>
      </c>
      <c r="E31" s="13">
        <f t="shared" si="1"/>
        <v>1000</v>
      </c>
      <c r="F31" s="5">
        <f t="shared" si="2"/>
        <v>400</v>
      </c>
      <c r="G31" s="5">
        <v>2</v>
      </c>
      <c r="H31" s="5">
        <f t="shared" si="3"/>
        <v>500</v>
      </c>
      <c r="I31" s="5">
        <v>1</v>
      </c>
      <c r="J31" s="5"/>
      <c r="K31" s="5">
        <v>100</v>
      </c>
      <c r="L31" s="5"/>
      <c r="M31" s="5"/>
      <c r="N31" s="5"/>
      <c r="O31" s="5"/>
      <c r="P31" s="5"/>
      <c r="Q31" s="12">
        <f t="shared" si="4"/>
        <v>600</v>
      </c>
      <c r="R31" s="5">
        <f t="shared" si="5"/>
        <v>600</v>
      </c>
      <c r="S31" s="5">
        <v>2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2:33" s="1" customFormat="1" ht="11.25">
      <c r="B32" s="5">
        <v>25</v>
      </c>
      <c r="C32" s="5" t="s">
        <v>50</v>
      </c>
      <c r="D32" s="22">
        <f t="shared" si="0"/>
        <v>1500</v>
      </c>
      <c r="E32" s="13">
        <f t="shared" si="1"/>
        <v>600</v>
      </c>
      <c r="F32" s="5">
        <f t="shared" si="2"/>
        <v>600</v>
      </c>
      <c r="G32" s="5">
        <v>3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12">
        <f t="shared" si="4"/>
        <v>900</v>
      </c>
      <c r="R32" s="5">
        <f t="shared" si="5"/>
        <v>900</v>
      </c>
      <c r="S32" s="5">
        <v>3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2:33" s="1" customFormat="1" ht="11.25">
      <c r="B33" s="5">
        <v>26</v>
      </c>
      <c r="C33" s="5"/>
      <c r="D33" s="22"/>
      <c r="E33" s="1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2:33" s="1" customFormat="1" ht="13.5">
      <c r="B34" s="40"/>
      <c r="C34" t="s">
        <v>63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2:33" s="1" customFormat="1" ht="13.5">
      <c r="B35" s="40"/>
      <c r="C3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3:18" ht="13.5">
      <c r="C36" s="41" t="s">
        <v>87</v>
      </c>
      <c r="D36" s="1"/>
      <c r="E36" s="1"/>
      <c r="F36" s="1"/>
      <c r="G36" s="1"/>
      <c r="H36" s="1"/>
      <c r="I36" s="1"/>
      <c r="K36" s="1"/>
      <c r="M36" s="1"/>
      <c r="Q36" s="1"/>
      <c r="R36" s="1"/>
    </row>
    <row r="37" spans="2:33" s="1" customFormat="1" ht="11.25">
      <c r="B37" s="5"/>
      <c r="C37" s="5" t="s">
        <v>64</v>
      </c>
      <c r="D37" s="22">
        <f aca="true" t="shared" si="6" ref="D37:D43">E37+Q37</f>
        <v>12900</v>
      </c>
      <c r="E37" s="13">
        <f aca="true" t="shared" si="7" ref="E37:E43">SUM(J37:P37)+F37+H37</f>
        <v>0</v>
      </c>
      <c r="F37" s="5">
        <f aca="true" t="shared" si="8" ref="F37:F42">G37*100</f>
        <v>0</v>
      </c>
      <c r="G37" s="5"/>
      <c r="H37" s="5">
        <f aca="true" t="shared" si="9" ref="H37:H42">I37*500</f>
        <v>0</v>
      </c>
      <c r="I37" s="5"/>
      <c r="J37" s="5"/>
      <c r="K37" s="5"/>
      <c r="L37" s="5"/>
      <c r="M37" s="5"/>
      <c r="N37" s="5"/>
      <c r="O37" s="5"/>
      <c r="P37" s="5"/>
      <c r="Q37" s="12">
        <f aca="true" t="shared" si="10" ref="Q37:Q43">SUM(T37:AG37)+R37</f>
        <v>12900</v>
      </c>
      <c r="R37" s="5">
        <f aca="true" t="shared" si="11" ref="R37:R43">S37*300</f>
        <v>900</v>
      </c>
      <c r="S37" s="5">
        <v>3</v>
      </c>
      <c r="T37" s="5"/>
      <c r="U37" s="5"/>
      <c r="V37" s="5">
        <v>2000</v>
      </c>
      <c r="W37" s="5"/>
      <c r="X37" s="5"/>
      <c r="Y37" s="5"/>
      <c r="Z37" s="5">
        <v>6000</v>
      </c>
      <c r="AA37" s="5">
        <v>4000</v>
      </c>
      <c r="AB37" s="5"/>
      <c r="AC37" s="5"/>
      <c r="AD37" s="5"/>
      <c r="AE37" s="5"/>
      <c r="AF37" s="5"/>
      <c r="AG37" s="5"/>
    </row>
    <row r="38" spans="2:33" s="1" customFormat="1" ht="11.25">
      <c r="B38" s="5"/>
      <c r="C38" s="5" t="s">
        <v>70</v>
      </c>
      <c r="D38" s="22">
        <f t="shared" si="6"/>
        <v>11400</v>
      </c>
      <c r="E38" s="13">
        <f t="shared" si="7"/>
        <v>0</v>
      </c>
      <c r="F38" s="5">
        <f t="shared" si="8"/>
        <v>0</v>
      </c>
      <c r="G38" s="5"/>
      <c r="H38" s="5">
        <f t="shared" si="9"/>
        <v>0</v>
      </c>
      <c r="I38" s="5"/>
      <c r="J38" s="5"/>
      <c r="K38" s="5"/>
      <c r="L38" s="5"/>
      <c r="M38" s="5"/>
      <c r="N38" s="5"/>
      <c r="O38" s="5"/>
      <c r="P38" s="5"/>
      <c r="Q38" s="12">
        <f t="shared" si="10"/>
        <v>11400</v>
      </c>
      <c r="R38" s="5">
        <f t="shared" si="11"/>
        <v>5400</v>
      </c>
      <c r="S38" s="5">
        <v>18</v>
      </c>
      <c r="T38" s="5">
        <v>5000</v>
      </c>
      <c r="U38" s="5"/>
      <c r="V38" s="5"/>
      <c r="W38" s="5">
        <v>1000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s="1" customFormat="1" ht="11.25">
      <c r="B39" s="5"/>
      <c r="C39" s="5" t="s">
        <v>67</v>
      </c>
      <c r="D39" s="22">
        <f t="shared" si="6"/>
        <v>5700</v>
      </c>
      <c r="E39" s="13">
        <f t="shared" si="7"/>
        <v>0</v>
      </c>
      <c r="F39" s="5">
        <f t="shared" si="8"/>
        <v>0</v>
      </c>
      <c r="G39" s="5"/>
      <c r="H39" s="5">
        <f t="shared" si="9"/>
        <v>0</v>
      </c>
      <c r="I39" s="5"/>
      <c r="J39" s="5"/>
      <c r="K39" s="5"/>
      <c r="L39" s="5"/>
      <c r="M39" s="5"/>
      <c r="N39" s="5"/>
      <c r="O39" s="5"/>
      <c r="P39" s="5"/>
      <c r="Q39" s="12">
        <f t="shared" si="10"/>
        <v>5700</v>
      </c>
      <c r="R39" s="5">
        <f t="shared" si="11"/>
        <v>2700</v>
      </c>
      <c r="S39" s="5">
        <v>9</v>
      </c>
      <c r="T39" s="5"/>
      <c r="U39" s="5"/>
      <c r="V39" s="5"/>
      <c r="W39" s="5">
        <v>1000</v>
      </c>
      <c r="X39" s="5"/>
      <c r="Y39" s="5">
        <v>1000</v>
      </c>
      <c r="Z39" s="5"/>
      <c r="AA39" s="5"/>
      <c r="AB39" s="5"/>
      <c r="AC39" s="5"/>
      <c r="AD39" s="5"/>
      <c r="AE39" s="5"/>
      <c r="AF39" s="5">
        <v>1000</v>
      </c>
      <c r="AG39" s="5"/>
    </row>
    <row r="40" spans="2:33" s="1" customFormat="1" ht="11.25">
      <c r="B40" s="5"/>
      <c r="C40" s="5" t="s">
        <v>69</v>
      </c>
      <c r="D40" s="22">
        <f t="shared" si="6"/>
        <v>5500</v>
      </c>
      <c r="E40" s="13">
        <f t="shared" si="7"/>
        <v>0</v>
      </c>
      <c r="F40" s="5">
        <f t="shared" si="8"/>
        <v>0</v>
      </c>
      <c r="G40" s="5"/>
      <c r="H40" s="5">
        <f t="shared" si="9"/>
        <v>0</v>
      </c>
      <c r="I40" s="5"/>
      <c r="J40" s="5"/>
      <c r="K40" s="5"/>
      <c r="L40" s="5"/>
      <c r="M40" s="5"/>
      <c r="N40" s="5"/>
      <c r="O40" s="5"/>
      <c r="P40" s="5"/>
      <c r="Q40" s="12">
        <f t="shared" si="10"/>
        <v>5500</v>
      </c>
      <c r="R40" s="5">
        <f t="shared" si="11"/>
        <v>4500</v>
      </c>
      <c r="S40" s="5">
        <v>15</v>
      </c>
      <c r="T40" s="5"/>
      <c r="U40" s="5"/>
      <c r="V40" s="5"/>
      <c r="W40" s="5"/>
      <c r="X40" s="5">
        <v>1000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2:33" s="1" customFormat="1" ht="11.25">
      <c r="B41" s="5"/>
      <c r="C41" s="5" t="s">
        <v>68</v>
      </c>
      <c r="D41" s="22">
        <f t="shared" si="6"/>
        <v>4500</v>
      </c>
      <c r="E41" s="13">
        <f t="shared" si="7"/>
        <v>0</v>
      </c>
      <c r="F41" s="5">
        <f t="shared" si="8"/>
        <v>0</v>
      </c>
      <c r="G41" s="5"/>
      <c r="H41" s="5">
        <f t="shared" si="9"/>
        <v>0</v>
      </c>
      <c r="I41" s="5"/>
      <c r="J41" s="5"/>
      <c r="K41" s="5"/>
      <c r="L41" s="5"/>
      <c r="M41" s="5"/>
      <c r="N41" s="5"/>
      <c r="O41" s="5"/>
      <c r="P41" s="5"/>
      <c r="Q41" s="12">
        <f t="shared" si="10"/>
        <v>4500</v>
      </c>
      <c r="R41" s="5">
        <f t="shared" si="11"/>
        <v>1500</v>
      </c>
      <c r="S41" s="5">
        <v>5</v>
      </c>
      <c r="T41" s="5"/>
      <c r="U41" s="5"/>
      <c r="V41" s="5"/>
      <c r="W41" s="5"/>
      <c r="X41" s="5"/>
      <c r="Y41" s="5"/>
      <c r="Z41" s="5">
        <v>3000</v>
      </c>
      <c r="AA41" s="5"/>
      <c r="AB41" s="5"/>
      <c r="AC41" s="5"/>
      <c r="AD41" s="5"/>
      <c r="AE41" s="5"/>
      <c r="AF41" s="5"/>
      <c r="AG41" s="5"/>
    </row>
    <row r="42" spans="2:33" s="1" customFormat="1" ht="11.25">
      <c r="B42" s="5"/>
      <c r="C42" s="5" t="s">
        <v>65</v>
      </c>
      <c r="D42" s="22">
        <f t="shared" si="6"/>
        <v>3500</v>
      </c>
      <c r="E42" s="13">
        <f t="shared" si="7"/>
        <v>0</v>
      </c>
      <c r="F42" s="5">
        <f t="shared" si="8"/>
        <v>0</v>
      </c>
      <c r="G42" s="5"/>
      <c r="H42" s="5">
        <f t="shared" si="9"/>
        <v>0</v>
      </c>
      <c r="I42" s="5"/>
      <c r="J42" s="5"/>
      <c r="K42" s="5"/>
      <c r="L42" s="5"/>
      <c r="M42" s="5"/>
      <c r="N42" s="5"/>
      <c r="O42" s="5"/>
      <c r="P42" s="5"/>
      <c r="Q42" s="12">
        <f t="shared" si="10"/>
        <v>3500</v>
      </c>
      <c r="R42" s="5">
        <f t="shared" si="11"/>
        <v>1500</v>
      </c>
      <c r="S42" s="5">
        <v>5</v>
      </c>
      <c r="T42" s="5"/>
      <c r="U42" s="5"/>
      <c r="V42" s="5"/>
      <c r="W42" s="5"/>
      <c r="X42" s="5">
        <v>1000</v>
      </c>
      <c r="Y42" s="5">
        <v>1000</v>
      </c>
      <c r="Z42" s="5"/>
      <c r="AA42" s="5"/>
      <c r="AB42" s="5"/>
      <c r="AC42" s="5"/>
      <c r="AD42" s="5"/>
      <c r="AE42" s="5"/>
      <c r="AF42" s="5"/>
      <c r="AG42" s="5"/>
    </row>
    <row r="43" spans="2:33" s="1" customFormat="1" ht="11.25">
      <c r="B43" s="5"/>
      <c r="C43" s="5" t="s">
        <v>85</v>
      </c>
      <c r="D43" s="22">
        <f t="shared" si="6"/>
        <v>3000</v>
      </c>
      <c r="E43" s="13">
        <f t="shared" si="7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2">
        <f t="shared" si="10"/>
        <v>3000</v>
      </c>
      <c r="R43" s="5">
        <f t="shared" si="11"/>
        <v>3000</v>
      </c>
      <c r="S43" s="5">
        <v>10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</sheetData>
  <sheetProtection/>
  <mergeCells count="4">
    <mergeCell ref="F5:G5"/>
    <mergeCell ref="H5:I5"/>
    <mergeCell ref="R5:S5"/>
    <mergeCell ref="H6:I6"/>
  </mergeCells>
  <printOptions/>
  <pageMargins left="0.2" right="0.2" top="0.42" bottom="0.2" header="0.512" footer="0.41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4"/>
  <sheetViews>
    <sheetView zoomScalePageLayoutView="0" workbookViewId="0" topLeftCell="A1">
      <pane xSplit="3" ySplit="7" topLeftCell="D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9" sqref="C39"/>
    </sheetView>
  </sheetViews>
  <sheetFormatPr defaultColWidth="9.00390625" defaultRowHeight="13.5" outlineLevelCol="1"/>
  <cols>
    <col min="1" max="1" width="1.12109375" style="0" customWidth="1"/>
    <col min="2" max="2" width="3.00390625" style="0" bestFit="1" customWidth="1"/>
    <col min="3" max="3" width="12.25390625" style="0" bestFit="1" customWidth="1"/>
    <col min="5" max="5" width="8.125" style="0" customWidth="1"/>
    <col min="6" max="6" width="9.00390625" style="0" customWidth="1" outlineLevel="1"/>
    <col min="7" max="7" width="9.50390625" style="0" customWidth="1"/>
    <col min="8" max="8" width="10.00390625" style="0" customWidth="1" outlineLevel="1"/>
    <col min="9" max="9" width="6.00390625" style="0" customWidth="1" outlineLevel="1"/>
    <col min="10" max="10" width="7.25390625" style="0" customWidth="1" outlineLevel="1"/>
    <col min="11" max="11" width="6.625" style="0" customWidth="1" outlineLevel="1"/>
    <col min="12" max="15" width="6.75390625" style="0" customWidth="1" outlineLevel="1"/>
    <col min="16" max="16" width="11.875" style="0" customWidth="1" outlineLevel="1"/>
    <col min="17" max="17" width="10.125" style="0" customWidth="1" outlineLevel="1"/>
    <col min="18" max="18" width="13.875" style="0" customWidth="1" outlineLevel="1"/>
    <col min="19" max="19" width="11.50390625" style="0" customWidth="1" outlineLevel="1"/>
    <col min="20" max="20" width="10.375" style="0" customWidth="1" outlineLevel="1"/>
    <col min="21" max="21" width="8.25390625" style="0" customWidth="1" outlineLevel="1"/>
    <col min="22" max="22" width="9.50390625" style="0" customWidth="1"/>
    <col min="23" max="24" width="7.50390625" style="0" customWidth="1" outlineLevel="1"/>
    <col min="25" max="35" width="6.50390625" style="0" customWidth="1" outlineLevel="1"/>
    <col min="36" max="36" width="7.50390625" style="0" customWidth="1" outlineLevel="1"/>
    <col min="37" max="37" width="6.375" style="0" customWidth="1" outlineLevel="1"/>
    <col min="38" max="38" width="6.75390625" style="0" customWidth="1" outlineLevel="1" collapsed="1"/>
  </cols>
  <sheetData>
    <row r="2" ht="14.25">
      <c r="C2" s="42" t="s">
        <v>96</v>
      </c>
    </row>
    <row r="3" spans="2:38" s="1" customFormat="1" ht="11.25">
      <c r="B3" s="2"/>
      <c r="C3" s="2" t="s">
        <v>76</v>
      </c>
      <c r="D3" s="19" t="s">
        <v>101</v>
      </c>
      <c r="E3" s="44" t="s">
        <v>103</v>
      </c>
      <c r="F3" s="44" t="s">
        <v>46</v>
      </c>
      <c r="G3" s="7" t="s">
        <v>102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4" t="s">
        <v>66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2:38" s="1" customFormat="1" ht="11.25">
      <c r="B4" s="3"/>
      <c r="C4" s="3" t="s">
        <v>75</v>
      </c>
      <c r="D4" s="20" t="s">
        <v>47</v>
      </c>
      <c r="E4" s="45" t="s">
        <v>105</v>
      </c>
      <c r="F4" s="45" t="s">
        <v>47</v>
      </c>
      <c r="G4" s="8" t="s">
        <v>121</v>
      </c>
      <c r="H4" s="23"/>
      <c r="I4" s="24"/>
      <c r="J4" s="26"/>
      <c r="K4" s="26"/>
      <c r="L4" s="23"/>
      <c r="M4" s="26"/>
      <c r="N4" s="23"/>
      <c r="O4" s="26"/>
      <c r="P4" s="25" t="s">
        <v>38</v>
      </c>
      <c r="Q4" s="25" t="s">
        <v>39</v>
      </c>
      <c r="R4" s="25" t="s">
        <v>37</v>
      </c>
      <c r="S4" s="25" t="s">
        <v>41</v>
      </c>
      <c r="T4" s="66" t="s">
        <v>114</v>
      </c>
      <c r="U4" s="67"/>
      <c r="V4" s="15" t="s">
        <v>92</v>
      </c>
      <c r="W4" s="23"/>
      <c r="X4" s="24"/>
      <c r="Y4" s="23" t="s">
        <v>55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30" t="s">
        <v>107</v>
      </c>
    </row>
    <row r="5" spans="2:38" s="1" customFormat="1" ht="11.25">
      <c r="B5" s="3"/>
      <c r="C5" s="3"/>
      <c r="D5" s="20" t="s">
        <v>86</v>
      </c>
      <c r="E5" s="20" t="s">
        <v>104</v>
      </c>
      <c r="F5" s="20" t="s">
        <v>86</v>
      </c>
      <c r="G5" s="8" t="s">
        <v>84</v>
      </c>
      <c r="H5" s="62" t="s">
        <v>44</v>
      </c>
      <c r="I5" s="63"/>
      <c r="J5" s="62" t="s">
        <v>59</v>
      </c>
      <c r="K5" s="63"/>
      <c r="L5" s="62" t="s">
        <v>98</v>
      </c>
      <c r="M5" s="63"/>
      <c r="N5" s="62" t="s">
        <v>99</v>
      </c>
      <c r="O5" s="63"/>
      <c r="P5" s="29" t="s">
        <v>112</v>
      </c>
      <c r="Q5" s="29" t="s">
        <v>40</v>
      </c>
      <c r="R5" s="29" t="s">
        <v>31</v>
      </c>
      <c r="S5" s="29" t="s">
        <v>40</v>
      </c>
      <c r="T5" s="43" t="s">
        <v>116</v>
      </c>
      <c r="U5" s="30"/>
      <c r="V5" s="15"/>
      <c r="W5" s="62" t="s">
        <v>52</v>
      </c>
      <c r="X5" s="63"/>
      <c r="Y5" s="31" t="s">
        <v>60</v>
      </c>
      <c r="Z5" s="23" t="s">
        <v>61</v>
      </c>
      <c r="AA5" s="26"/>
      <c r="AB5" s="26"/>
      <c r="AC5" s="26"/>
      <c r="AD5" s="24"/>
      <c r="AE5" s="23" t="s">
        <v>62</v>
      </c>
      <c r="AF5" s="26"/>
      <c r="AG5" s="26"/>
      <c r="AH5" s="26"/>
      <c r="AI5" s="24"/>
      <c r="AJ5" s="25"/>
      <c r="AK5" s="25"/>
      <c r="AL5" s="30" t="s">
        <v>108</v>
      </c>
    </row>
    <row r="6" spans="2:38" s="1" customFormat="1" ht="11.25">
      <c r="B6" s="3"/>
      <c r="C6" s="3"/>
      <c r="D6" s="20"/>
      <c r="E6" s="45"/>
      <c r="F6" s="45"/>
      <c r="G6" s="8"/>
      <c r="H6" s="31"/>
      <c r="I6" s="30"/>
      <c r="J6" s="64" t="s">
        <v>97</v>
      </c>
      <c r="K6" s="65"/>
      <c r="L6" s="64" t="s">
        <v>97</v>
      </c>
      <c r="M6" s="65"/>
      <c r="N6" s="64" t="s">
        <v>97</v>
      </c>
      <c r="O6" s="65"/>
      <c r="P6" s="29" t="s">
        <v>40</v>
      </c>
      <c r="Q6" s="29"/>
      <c r="R6" s="29" t="s">
        <v>33</v>
      </c>
      <c r="S6" s="29"/>
      <c r="T6" s="43" t="s">
        <v>120</v>
      </c>
      <c r="U6" s="30"/>
      <c r="V6" s="15"/>
      <c r="W6" s="31"/>
      <c r="X6" s="30"/>
      <c r="Y6" s="31"/>
      <c r="Z6" s="31"/>
      <c r="AA6" s="25" t="s">
        <v>15</v>
      </c>
      <c r="AB6" s="25" t="s">
        <v>19</v>
      </c>
      <c r="AC6" s="25" t="s">
        <v>21</v>
      </c>
      <c r="AD6" s="25" t="s">
        <v>20</v>
      </c>
      <c r="AE6" s="31"/>
      <c r="AF6" s="25" t="s">
        <v>16</v>
      </c>
      <c r="AG6" s="25" t="s">
        <v>17</v>
      </c>
      <c r="AH6" s="25" t="s">
        <v>18</v>
      </c>
      <c r="AI6" s="25" t="s">
        <v>22</v>
      </c>
      <c r="AJ6" s="29" t="s">
        <v>124</v>
      </c>
      <c r="AK6" s="29" t="s">
        <v>29</v>
      </c>
      <c r="AL6" s="30" t="s">
        <v>109</v>
      </c>
    </row>
    <row r="7" spans="2:38" s="1" customFormat="1" ht="11.25">
      <c r="B7" s="3"/>
      <c r="C7" s="4"/>
      <c r="D7" s="21"/>
      <c r="E7" s="46"/>
      <c r="F7" s="46"/>
      <c r="G7" s="9"/>
      <c r="H7" s="32" t="s">
        <v>81</v>
      </c>
      <c r="I7" s="36" t="s">
        <v>27</v>
      </c>
      <c r="J7" s="48" t="s">
        <v>110</v>
      </c>
      <c r="K7" s="48" t="s">
        <v>111</v>
      </c>
      <c r="L7" s="48" t="s">
        <v>110</v>
      </c>
      <c r="M7" s="48" t="s">
        <v>111</v>
      </c>
      <c r="N7" s="48" t="s">
        <v>110</v>
      </c>
      <c r="O7" s="48" t="s">
        <v>111</v>
      </c>
      <c r="P7" s="36" t="s">
        <v>73</v>
      </c>
      <c r="Q7" s="36" t="s">
        <v>35</v>
      </c>
      <c r="R7" s="36" t="s">
        <v>73</v>
      </c>
      <c r="S7" s="36" t="s">
        <v>42</v>
      </c>
      <c r="T7" s="49" t="s">
        <v>35</v>
      </c>
      <c r="U7" s="50" t="s">
        <v>117</v>
      </c>
      <c r="V7" s="39"/>
      <c r="W7" s="16" t="s">
        <v>82</v>
      </c>
      <c r="X7" s="37" t="s">
        <v>74</v>
      </c>
      <c r="Y7" s="16" t="s">
        <v>26</v>
      </c>
      <c r="Z7" s="16" t="s">
        <v>23</v>
      </c>
      <c r="AA7" s="38" t="s">
        <v>24</v>
      </c>
      <c r="AB7" s="38" t="s">
        <v>25</v>
      </c>
      <c r="AC7" s="38" t="s">
        <v>25</v>
      </c>
      <c r="AD7" s="38" t="s">
        <v>25</v>
      </c>
      <c r="AE7" s="16" t="s">
        <v>23</v>
      </c>
      <c r="AF7" s="38" t="s">
        <v>24</v>
      </c>
      <c r="AG7" s="38" t="s">
        <v>25</v>
      </c>
      <c r="AH7" s="38" t="s">
        <v>25</v>
      </c>
      <c r="AI7" s="38" t="s">
        <v>25</v>
      </c>
      <c r="AJ7" s="38" t="s">
        <v>24</v>
      </c>
      <c r="AK7" s="38" t="s">
        <v>35</v>
      </c>
      <c r="AL7" s="37" t="s">
        <v>122</v>
      </c>
    </row>
    <row r="8" spans="2:38" s="1" customFormat="1" ht="11.25">
      <c r="B8" s="5">
        <v>1</v>
      </c>
      <c r="C8" s="5" t="s">
        <v>51</v>
      </c>
      <c r="D8" s="22">
        <f aca="true" t="shared" si="0" ref="D8:D30">G8+V8</f>
        <v>46200</v>
      </c>
      <c r="E8" s="47">
        <f aca="true" t="shared" si="1" ref="E8:E30">D8/F8-1</f>
        <v>-0.025316455696202556</v>
      </c>
      <c r="F8" s="22">
        <v>47400</v>
      </c>
      <c r="G8" s="13">
        <f aca="true" t="shared" si="2" ref="G8:G30">SUM(J8:T8)+H8</f>
        <v>5500</v>
      </c>
      <c r="H8" s="5">
        <f aca="true" t="shared" si="3" ref="H8:H30">I8*200</f>
        <v>4000</v>
      </c>
      <c r="I8" s="5">
        <v>20</v>
      </c>
      <c r="J8" s="5"/>
      <c r="K8" s="5">
        <v>-1000</v>
      </c>
      <c r="L8" s="5"/>
      <c r="M8" s="5">
        <v>-1000</v>
      </c>
      <c r="N8" s="5"/>
      <c r="O8" s="5">
        <v>-500</v>
      </c>
      <c r="P8" s="5"/>
      <c r="Q8" s="5">
        <v>1000</v>
      </c>
      <c r="R8" s="5">
        <v>2000</v>
      </c>
      <c r="S8" s="5">
        <v>1000</v>
      </c>
      <c r="T8" s="5"/>
      <c r="U8" s="51"/>
      <c r="V8" s="12">
        <f aca="true" t="shared" si="4" ref="V8:V30">SUM(Y8:AL8)+W8</f>
        <v>40700</v>
      </c>
      <c r="W8" s="5">
        <f aca="true" t="shared" si="5" ref="W8:W30">X8*300</f>
        <v>5700</v>
      </c>
      <c r="X8" s="5">
        <v>19</v>
      </c>
      <c r="Y8" s="5">
        <v>10000</v>
      </c>
      <c r="Z8" s="5">
        <v>6000</v>
      </c>
      <c r="AA8" s="5"/>
      <c r="AB8" s="5">
        <v>1000</v>
      </c>
      <c r="AC8" s="5"/>
      <c r="AD8" s="5"/>
      <c r="AE8" s="5">
        <v>6000</v>
      </c>
      <c r="AF8" s="5">
        <v>6000</v>
      </c>
      <c r="AG8" s="5">
        <v>2000</v>
      </c>
      <c r="AH8" s="5">
        <v>1000</v>
      </c>
      <c r="AI8" s="5">
        <v>3000</v>
      </c>
      <c r="AJ8" s="5"/>
      <c r="AK8" s="5"/>
      <c r="AL8" s="5"/>
    </row>
    <row r="9" spans="2:38" s="1" customFormat="1" ht="11.25">
      <c r="B9" s="5">
        <v>2</v>
      </c>
      <c r="C9" s="5" t="s">
        <v>0</v>
      </c>
      <c r="D9" s="22">
        <f t="shared" si="0"/>
        <v>33500</v>
      </c>
      <c r="E9" s="47">
        <f t="shared" si="1"/>
        <v>0.7091836734693877</v>
      </c>
      <c r="F9" s="22">
        <v>19600</v>
      </c>
      <c r="G9" s="13">
        <f t="shared" si="2"/>
        <v>12400</v>
      </c>
      <c r="H9" s="5">
        <f t="shared" si="3"/>
        <v>7400</v>
      </c>
      <c r="I9" s="5">
        <v>37</v>
      </c>
      <c r="J9" s="5">
        <v>1500</v>
      </c>
      <c r="K9" s="5"/>
      <c r="L9" s="5">
        <v>1000</v>
      </c>
      <c r="M9" s="5"/>
      <c r="N9" s="5">
        <v>500</v>
      </c>
      <c r="O9" s="5"/>
      <c r="P9" s="5"/>
      <c r="Q9" s="5">
        <v>1000</v>
      </c>
      <c r="R9" s="5"/>
      <c r="S9" s="5">
        <v>1000</v>
      </c>
      <c r="T9" s="5"/>
      <c r="U9" s="51"/>
      <c r="V9" s="12">
        <f t="shared" si="4"/>
        <v>21100</v>
      </c>
      <c r="W9" s="5">
        <f t="shared" si="5"/>
        <v>2100</v>
      </c>
      <c r="X9" s="5">
        <v>7</v>
      </c>
      <c r="Y9" s="5"/>
      <c r="Z9" s="5">
        <v>3000</v>
      </c>
      <c r="AA9" s="5"/>
      <c r="AB9" s="5"/>
      <c r="AC9" s="5">
        <v>1000</v>
      </c>
      <c r="AD9" s="5"/>
      <c r="AE9" s="5">
        <v>6000</v>
      </c>
      <c r="AF9" s="5"/>
      <c r="AG9" s="5">
        <v>2000</v>
      </c>
      <c r="AH9" s="5">
        <v>1000</v>
      </c>
      <c r="AI9" s="5">
        <v>2000</v>
      </c>
      <c r="AJ9" s="5">
        <v>4000</v>
      </c>
      <c r="AK9" s="5"/>
      <c r="AL9" s="5"/>
    </row>
    <row r="10" spans="2:38" s="1" customFormat="1" ht="11.25">
      <c r="B10" s="5">
        <v>3</v>
      </c>
      <c r="C10" s="5" t="s">
        <v>6</v>
      </c>
      <c r="D10" s="22">
        <f t="shared" si="0"/>
        <v>32400</v>
      </c>
      <c r="E10" s="47">
        <f t="shared" si="1"/>
        <v>-0.0821529745042493</v>
      </c>
      <c r="F10" s="22">
        <v>35300</v>
      </c>
      <c r="G10" s="13">
        <f t="shared" si="2"/>
        <v>1600</v>
      </c>
      <c r="H10" s="5">
        <f t="shared" si="3"/>
        <v>3600</v>
      </c>
      <c r="I10" s="5">
        <v>18</v>
      </c>
      <c r="J10" s="5"/>
      <c r="K10" s="5">
        <v>-1000</v>
      </c>
      <c r="L10" s="5"/>
      <c r="M10" s="5">
        <v>-1000</v>
      </c>
      <c r="N10" s="5"/>
      <c r="O10" s="5">
        <v>-1000</v>
      </c>
      <c r="P10" s="5"/>
      <c r="Q10" s="5">
        <v>1000</v>
      </c>
      <c r="R10" s="5"/>
      <c r="S10" s="5"/>
      <c r="T10" s="5"/>
      <c r="U10" s="51"/>
      <c r="V10" s="12">
        <f t="shared" si="4"/>
        <v>30800</v>
      </c>
      <c r="W10" s="5">
        <f t="shared" si="5"/>
        <v>4800</v>
      </c>
      <c r="X10" s="5">
        <v>16</v>
      </c>
      <c r="Y10" s="5">
        <v>10000</v>
      </c>
      <c r="Z10" s="5">
        <v>3000</v>
      </c>
      <c r="AA10" s="5">
        <v>2000</v>
      </c>
      <c r="AB10" s="5">
        <v>3000</v>
      </c>
      <c r="AC10" s="5">
        <v>1000</v>
      </c>
      <c r="AD10" s="5">
        <v>7000</v>
      </c>
      <c r="AE10" s="5"/>
      <c r="AF10" s="5"/>
      <c r="AG10" s="5"/>
      <c r="AH10" s="5"/>
      <c r="AI10" s="5"/>
      <c r="AJ10" s="5"/>
      <c r="AK10" s="5"/>
      <c r="AL10" s="5"/>
    </row>
    <row r="11" spans="2:38" s="1" customFormat="1" ht="11.25">
      <c r="B11" s="5">
        <v>4</v>
      </c>
      <c r="C11" s="5" t="s">
        <v>5</v>
      </c>
      <c r="D11" s="22">
        <f t="shared" si="0"/>
        <v>30000</v>
      </c>
      <c r="E11" s="47">
        <f t="shared" si="1"/>
        <v>0.016949152542372836</v>
      </c>
      <c r="F11" s="22">
        <v>29500</v>
      </c>
      <c r="G11" s="13">
        <f t="shared" si="2"/>
        <v>5800</v>
      </c>
      <c r="H11" s="5">
        <f t="shared" si="3"/>
        <v>4800</v>
      </c>
      <c r="I11" s="5">
        <v>24</v>
      </c>
      <c r="J11" s="5"/>
      <c r="K11" s="5">
        <v>-1000</v>
      </c>
      <c r="L11" s="5">
        <v>1000</v>
      </c>
      <c r="M11" s="5"/>
      <c r="N11" s="5"/>
      <c r="O11" s="5">
        <v>-1000</v>
      </c>
      <c r="P11" s="5"/>
      <c r="Q11" s="5">
        <v>1000</v>
      </c>
      <c r="R11" s="5"/>
      <c r="S11" s="5"/>
      <c r="T11" s="5">
        <v>1000</v>
      </c>
      <c r="U11" s="51" t="s">
        <v>113</v>
      </c>
      <c r="V11" s="12">
        <f t="shared" si="4"/>
        <v>24200</v>
      </c>
      <c r="W11" s="5">
        <f t="shared" si="5"/>
        <v>4200</v>
      </c>
      <c r="X11" s="5">
        <v>14</v>
      </c>
      <c r="Y11" s="5">
        <v>10000</v>
      </c>
      <c r="Z11" s="5">
        <v>3000</v>
      </c>
      <c r="AA11" s="5"/>
      <c r="AB11" s="6">
        <v>2000</v>
      </c>
      <c r="AC11" s="5">
        <v>5000</v>
      </c>
      <c r="AD11" s="5"/>
      <c r="AE11" s="5"/>
      <c r="AF11" s="5"/>
      <c r="AG11" s="5"/>
      <c r="AH11" s="5"/>
      <c r="AI11" s="5"/>
      <c r="AJ11" s="5"/>
      <c r="AK11" s="5"/>
      <c r="AL11" s="5"/>
    </row>
    <row r="12" spans="2:38" s="1" customFormat="1" ht="11.25">
      <c r="B12" s="5">
        <v>5</v>
      </c>
      <c r="C12" s="5" t="s">
        <v>1</v>
      </c>
      <c r="D12" s="22">
        <f t="shared" si="0"/>
        <v>25700</v>
      </c>
      <c r="E12" s="47">
        <f t="shared" si="1"/>
        <v>0.36702127659574457</v>
      </c>
      <c r="F12" s="22">
        <v>18800</v>
      </c>
      <c r="G12" s="13">
        <f t="shared" si="2"/>
        <v>11500</v>
      </c>
      <c r="H12" s="5">
        <f t="shared" si="3"/>
        <v>5000</v>
      </c>
      <c r="I12" s="5">
        <v>25</v>
      </c>
      <c r="J12" s="5">
        <v>1500</v>
      </c>
      <c r="K12" s="5"/>
      <c r="L12" s="5">
        <v>1000</v>
      </c>
      <c r="M12" s="5"/>
      <c r="N12" s="5">
        <v>2000</v>
      </c>
      <c r="O12" s="5"/>
      <c r="P12" s="5"/>
      <c r="Q12" s="5">
        <v>1000</v>
      </c>
      <c r="R12" s="5"/>
      <c r="S12" s="5"/>
      <c r="T12" s="5">
        <v>1000</v>
      </c>
      <c r="U12" s="51" t="s">
        <v>125</v>
      </c>
      <c r="V12" s="12">
        <f t="shared" si="4"/>
        <v>14200</v>
      </c>
      <c r="W12" s="5">
        <f t="shared" si="5"/>
        <v>1200</v>
      </c>
      <c r="X12" s="5">
        <v>4</v>
      </c>
      <c r="Y12" s="5">
        <v>10000</v>
      </c>
      <c r="Z12" s="5"/>
      <c r="AA12" s="5"/>
      <c r="AB12" s="5">
        <v>2000</v>
      </c>
      <c r="AC12" s="5"/>
      <c r="AD12" s="5"/>
      <c r="AE12" s="5"/>
      <c r="AF12" s="5"/>
      <c r="AG12" s="5"/>
      <c r="AH12" s="5"/>
      <c r="AI12" s="5"/>
      <c r="AJ12" s="5"/>
      <c r="AK12" s="5">
        <v>1000</v>
      </c>
      <c r="AL12" s="5"/>
    </row>
    <row r="13" spans="2:38" s="1" customFormat="1" ht="11.25">
      <c r="B13" s="5">
        <v>6</v>
      </c>
      <c r="C13" s="5" t="s">
        <v>7</v>
      </c>
      <c r="D13" s="22">
        <f t="shared" si="0"/>
        <v>23900</v>
      </c>
      <c r="E13" s="47">
        <f t="shared" si="1"/>
        <v>0.18905472636815923</v>
      </c>
      <c r="F13" s="22">
        <v>20100</v>
      </c>
      <c r="G13" s="13">
        <f t="shared" si="2"/>
        <v>5300</v>
      </c>
      <c r="H13" s="5">
        <f t="shared" si="3"/>
        <v>3800</v>
      </c>
      <c r="I13" s="5">
        <v>19</v>
      </c>
      <c r="J13" s="5"/>
      <c r="K13" s="5"/>
      <c r="L13" s="5"/>
      <c r="M13" s="5"/>
      <c r="N13" s="5">
        <v>500</v>
      </c>
      <c r="O13" s="5"/>
      <c r="P13" s="5"/>
      <c r="Q13" s="5">
        <v>1000</v>
      </c>
      <c r="R13" s="5"/>
      <c r="S13" s="5"/>
      <c r="T13" s="5"/>
      <c r="U13" s="51"/>
      <c r="V13" s="12">
        <f t="shared" si="4"/>
        <v>18600</v>
      </c>
      <c r="W13" s="5">
        <f t="shared" si="5"/>
        <v>3600</v>
      </c>
      <c r="X13" s="5">
        <v>12</v>
      </c>
      <c r="Y13" s="5">
        <v>5000</v>
      </c>
      <c r="Z13" s="5"/>
      <c r="AA13" s="5">
        <v>4000</v>
      </c>
      <c r="AB13" s="5">
        <v>1000</v>
      </c>
      <c r="AC13" s="5">
        <v>3000</v>
      </c>
      <c r="AD13" s="5">
        <v>1000</v>
      </c>
      <c r="AE13" s="5"/>
      <c r="AF13" s="5"/>
      <c r="AG13" s="5"/>
      <c r="AH13" s="5"/>
      <c r="AI13" s="5"/>
      <c r="AJ13" s="5"/>
      <c r="AK13" s="5">
        <v>1000</v>
      </c>
      <c r="AL13" s="5"/>
    </row>
    <row r="14" spans="2:38" s="1" customFormat="1" ht="11.25">
      <c r="B14" s="5">
        <v>7</v>
      </c>
      <c r="C14" s="5" t="s">
        <v>4</v>
      </c>
      <c r="D14" s="22">
        <f t="shared" si="0"/>
        <v>21700</v>
      </c>
      <c r="E14" s="47">
        <f t="shared" si="1"/>
        <v>0.06896551724137923</v>
      </c>
      <c r="F14" s="22">
        <v>20300</v>
      </c>
      <c r="G14" s="13">
        <f t="shared" si="2"/>
        <v>5900</v>
      </c>
      <c r="H14" s="5">
        <f t="shared" si="3"/>
        <v>5400</v>
      </c>
      <c r="I14" s="5">
        <v>27</v>
      </c>
      <c r="J14" s="5"/>
      <c r="K14" s="5"/>
      <c r="L14" s="5"/>
      <c r="M14" s="5">
        <v>-500</v>
      </c>
      <c r="N14" s="5"/>
      <c r="O14" s="5"/>
      <c r="P14" s="5"/>
      <c r="Q14" s="5">
        <v>1000</v>
      </c>
      <c r="R14" s="5"/>
      <c r="S14" s="5"/>
      <c r="T14" s="5"/>
      <c r="U14" s="51"/>
      <c r="V14" s="12">
        <f t="shared" si="4"/>
        <v>15800</v>
      </c>
      <c r="W14" s="5">
        <f t="shared" si="5"/>
        <v>4800</v>
      </c>
      <c r="X14" s="5">
        <v>16</v>
      </c>
      <c r="Y14" s="5">
        <v>5000</v>
      </c>
      <c r="Z14" s="5"/>
      <c r="AA14" s="5"/>
      <c r="AB14" s="5"/>
      <c r="AC14" s="5">
        <v>5000</v>
      </c>
      <c r="AD14" s="5">
        <v>1000</v>
      </c>
      <c r="AE14" s="5"/>
      <c r="AF14" s="5"/>
      <c r="AG14" s="5"/>
      <c r="AH14" s="5"/>
      <c r="AI14" s="5"/>
      <c r="AJ14" s="5"/>
      <c r="AK14" s="5"/>
      <c r="AL14" s="5"/>
    </row>
    <row r="15" spans="2:38" s="1" customFormat="1" ht="11.25">
      <c r="B15" s="5">
        <v>8</v>
      </c>
      <c r="C15" s="5" t="s">
        <v>12</v>
      </c>
      <c r="D15" s="22">
        <f t="shared" si="0"/>
        <v>20100</v>
      </c>
      <c r="E15" s="47">
        <f t="shared" si="1"/>
        <v>-0.08636363636363631</v>
      </c>
      <c r="F15" s="22">
        <v>22000</v>
      </c>
      <c r="G15" s="13">
        <f t="shared" si="2"/>
        <v>400</v>
      </c>
      <c r="H15" s="5">
        <f t="shared" si="3"/>
        <v>1400</v>
      </c>
      <c r="I15" s="5">
        <v>7</v>
      </c>
      <c r="J15" s="5"/>
      <c r="K15" s="5">
        <v>-500</v>
      </c>
      <c r="L15" s="5"/>
      <c r="M15" s="5"/>
      <c r="N15" s="5"/>
      <c r="O15" s="5">
        <v>-500</v>
      </c>
      <c r="P15" s="5"/>
      <c r="Q15" s="5"/>
      <c r="R15" s="5"/>
      <c r="S15" s="5"/>
      <c r="T15" s="5"/>
      <c r="U15" s="51"/>
      <c r="V15" s="12">
        <f t="shared" si="4"/>
        <v>19700</v>
      </c>
      <c r="W15" s="5">
        <f t="shared" si="5"/>
        <v>2700</v>
      </c>
      <c r="X15" s="5">
        <v>9</v>
      </c>
      <c r="Y15" s="5">
        <v>5000</v>
      </c>
      <c r="Z15" s="5"/>
      <c r="AA15" s="5"/>
      <c r="AB15" s="5"/>
      <c r="AC15" s="5"/>
      <c r="AD15" s="5"/>
      <c r="AE15" s="5">
        <v>6000</v>
      </c>
      <c r="AF15" s="5">
        <v>2000</v>
      </c>
      <c r="AG15" s="5">
        <v>2000</v>
      </c>
      <c r="AH15" s="5"/>
      <c r="AI15" s="5">
        <v>1000</v>
      </c>
      <c r="AJ15" s="5"/>
      <c r="AK15" s="5">
        <v>1000</v>
      </c>
      <c r="AL15" s="5"/>
    </row>
    <row r="16" spans="2:38" s="1" customFormat="1" ht="11.25">
      <c r="B16" s="5">
        <v>9</v>
      </c>
      <c r="C16" s="5" t="s">
        <v>48</v>
      </c>
      <c r="D16" s="22">
        <f t="shared" si="0"/>
        <v>14700</v>
      </c>
      <c r="E16" s="47">
        <f t="shared" si="1"/>
        <v>0.0652173913043479</v>
      </c>
      <c r="F16" s="22">
        <v>13800</v>
      </c>
      <c r="G16" s="13">
        <f t="shared" si="2"/>
        <v>1800</v>
      </c>
      <c r="H16" s="5">
        <f t="shared" si="3"/>
        <v>1800</v>
      </c>
      <c r="I16" s="5">
        <v>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1"/>
      <c r="V16" s="12">
        <f t="shared" si="4"/>
        <v>12900</v>
      </c>
      <c r="W16" s="5">
        <f t="shared" si="5"/>
        <v>3900</v>
      </c>
      <c r="X16" s="5">
        <v>13</v>
      </c>
      <c r="Y16" s="5"/>
      <c r="Z16" s="5"/>
      <c r="AA16" s="5"/>
      <c r="AB16" s="5"/>
      <c r="AC16" s="5"/>
      <c r="AD16" s="5"/>
      <c r="AE16" s="5">
        <v>9000</v>
      </c>
      <c r="AF16" s="5"/>
      <c r="AG16" s="5"/>
      <c r="AH16" s="5"/>
      <c r="AI16" s="5"/>
      <c r="AJ16" s="5"/>
      <c r="AK16" s="5"/>
      <c r="AL16" s="5"/>
    </row>
    <row r="17" spans="2:38" s="1" customFormat="1" ht="11.25">
      <c r="B17" s="5">
        <v>10</v>
      </c>
      <c r="C17" s="5" t="s">
        <v>2</v>
      </c>
      <c r="D17" s="22">
        <f t="shared" si="0"/>
        <v>14600</v>
      </c>
      <c r="E17" s="47">
        <f t="shared" si="1"/>
        <v>-0.07594936708860756</v>
      </c>
      <c r="F17" s="22">
        <v>15800</v>
      </c>
      <c r="G17" s="13">
        <f t="shared" si="2"/>
        <v>5700</v>
      </c>
      <c r="H17" s="5">
        <f t="shared" si="3"/>
        <v>5200</v>
      </c>
      <c r="I17" s="5">
        <v>26</v>
      </c>
      <c r="J17" s="5"/>
      <c r="K17" s="5"/>
      <c r="L17" s="5"/>
      <c r="M17" s="5"/>
      <c r="N17" s="5"/>
      <c r="O17" s="5">
        <v>-500</v>
      </c>
      <c r="P17" s="5"/>
      <c r="Q17" s="5">
        <v>1000</v>
      </c>
      <c r="R17" s="5"/>
      <c r="S17" s="5"/>
      <c r="T17" s="5"/>
      <c r="U17" s="51"/>
      <c r="V17" s="12">
        <f t="shared" si="4"/>
        <v>8900</v>
      </c>
      <c r="W17" s="5">
        <f t="shared" si="5"/>
        <v>3900</v>
      </c>
      <c r="X17" s="5">
        <v>13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>
        <v>4000</v>
      </c>
      <c r="AK17" s="5">
        <v>1000</v>
      </c>
      <c r="AL17" s="5"/>
    </row>
    <row r="18" spans="2:38" s="1" customFormat="1" ht="11.25">
      <c r="B18" s="5">
        <v>11</v>
      </c>
      <c r="C18" s="5" t="s">
        <v>3</v>
      </c>
      <c r="D18" s="22">
        <f t="shared" si="0"/>
        <v>14300</v>
      </c>
      <c r="E18" s="47">
        <f t="shared" si="1"/>
        <v>0.38834951456310685</v>
      </c>
      <c r="F18" s="22">
        <v>10300</v>
      </c>
      <c r="G18" s="13">
        <f t="shared" si="2"/>
        <v>10200</v>
      </c>
      <c r="H18" s="5">
        <f t="shared" si="3"/>
        <v>5200</v>
      </c>
      <c r="I18" s="5">
        <v>26</v>
      </c>
      <c r="J18" s="5">
        <v>1000</v>
      </c>
      <c r="K18" s="5"/>
      <c r="L18" s="5">
        <v>1000</v>
      </c>
      <c r="M18" s="5"/>
      <c r="N18" s="5">
        <v>1000</v>
      </c>
      <c r="O18" s="5"/>
      <c r="P18" s="5"/>
      <c r="Q18" s="5">
        <v>1000</v>
      </c>
      <c r="R18" s="5"/>
      <c r="S18" s="5"/>
      <c r="T18" s="5">
        <v>1000</v>
      </c>
      <c r="U18" s="51" t="s">
        <v>119</v>
      </c>
      <c r="V18" s="12">
        <f t="shared" si="4"/>
        <v>4100</v>
      </c>
      <c r="W18" s="5">
        <f t="shared" si="5"/>
        <v>2100</v>
      </c>
      <c r="X18" s="5">
        <v>7</v>
      </c>
      <c r="Y18" s="5"/>
      <c r="Z18" s="5"/>
      <c r="AA18" s="5"/>
      <c r="AB18" s="5"/>
      <c r="AC18" s="5"/>
      <c r="AD18" s="5">
        <v>2000</v>
      </c>
      <c r="AE18" s="5"/>
      <c r="AF18" s="5"/>
      <c r="AG18" s="5"/>
      <c r="AH18" s="5"/>
      <c r="AI18" s="5"/>
      <c r="AJ18" s="5"/>
      <c r="AK18" s="5"/>
      <c r="AL18" s="5"/>
    </row>
    <row r="19" spans="2:38" s="1" customFormat="1" ht="11.25">
      <c r="B19" s="5">
        <v>12</v>
      </c>
      <c r="C19" s="5" t="s">
        <v>10</v>
      </c>
      <c r="D19" s="22">
        <f t="shared" si="0"/>
        <v>14200</v>
      </c>
      <c r="E19" s="47">
        <f t="shared" si="1"/>
        <v>-0.2864321608040201</v>
      </c>
      <c r="F19" s="22">
        <v>19900</v>
      </c>
      <c r="G19" s="13">
        <f t="shared" si="2"/>
        <v>300</v>
      </c>
      <c r="H19" s="5">
        <f t="shared" si="3"/>
        <v>1800</v>
      </c>
      <c r="I19" s="5">
        <v>9</v>
      </c>
      <c r="J19" s="5"/>
      <c r="K19" s="5">
        <v>-500</v>
      </c>
      <c r="L19" s="5"/>
      <c r="M19" s="5">
        <v>-1000</v>
      </c>
      <c r="N19" s="5"/>
      <c r="O19" s="5"/>
      <c r="P19" s="5"/>
      <c r="Q19" s="5"/>
      <c r="R19" s="5"/>
      <c r="S19" s="5"/>
      <c r="T19" s="5"/>
      <c r="U19" s="51"/>
      <c r="V19" s="12">
        <f t="shared" si="4"/>
        <v>13900</v>
      </c>
      <c r="W19" s="5">
        <f t="shared" si="5"/>
        <v>900</v>
      </c>
      <c r="X19" s="5">
        <v>3</v>
      </c>
      <c r="Y19" s="5">
        <v>5000</v>
      </c>
      <c r="Z19" s="5">
        <v>3000</v>
      </c>
      <c r="AA19" s="5">
        <v>2000</v>
      </c>
      <c r="AB19" s="5">
        <v>1000</v>
      </c>
      <c r="AC19" s="5">
        <v>1000</v>
      </c>
      <c r="AD19" s="5"/>
      <c r="AE19" s="5"/>
      <c r="AF19" s="5"/>
      <c r="AG19" s="5"/>
      <c r="AH19" s="5"/>
      <c r="AI19" s="5"/>
      <c r="AJ19" s="5"/>
      <c r="AK19" s="5">
        <v>1000</v>
      </c>
      <c r="AL19" s="5"/>
    </row>
    <row r="20" spans="2:38" s="1" customFormat="1" ht="11.25">
      <c r="B20" s="5">
        <v>13</v>
      </c>
      <c r="C20" s="5" t="s">
        <v>9</v>
      </c>
      <c r="D20" s="22">
        <f t="shared" si="0"/>
        <v>13900</v>
      </c>
      <c r="E20" s="47">
        <f t="shared" si="1"/>
        <v>-0.27979274611398963</v>
      </c>
      <c r="F20" s="22">
        <v>19300</v>
      </c>
      <c r="G20" s="13">
        <f t="shared" si="2"/>
        <v>-1300</v>
      </c>
      <c r="H20" s="5">
        <f t="shared" si="3"/>
        <v>2200</v>
      </c>
      <c r="I20" s="5">
        <v>11</v>
      </c>
      <c r="J20" s="5"/>
      <c r="K20" s="5">
        <v>-1000</v>
      </c>
      <c r="L20" s="5"/>
      <c r="M20" s="5">
        <v>-1000</v>
      </c>
      <c r="N20" s="5"/>
      <c r="O20" s="5">
        <v>-1500</v>
      </c>
      <c r="P20" s="5"/>
      <c r="Q20" s="5"/>
      <c r="R20" s="5"/>
      <c r="S20" s="5"/>
      <c r="T20" s="5"/>
      <c r="U20" s="51"/>
      <c r="V20" s="12">
        <f t="shared" si="4"/>
        <v>15200</v>
      </c>
      <c r="W20" s="5">
        <f t="shared" si="5"/>
        <v>4200</v>
      </c>
      <c r="X20" s="5">
        <v>14</v>
      </c>
      <c r="Y20" s="5">
        <v>5000</v>
      </c>
      <c r="Z20" s="5"/>
      <c r="AA20" s="5"/>
      <c r="AB20" s="5">
        <v>1000</v>
      </c>
      <c r="AC20" s="5">
        <v>1000</v>
      </c>
      <c r="AD20" s="5"/>
      <c r="AE20" s="5"/>
      <c r="AF20" s="5"/>
      <c r="AG20" s="5"/>
      <c r="AH20" s="5"/>
      <c r="AI20" s="5"/>
      <c r="AJ20" s="5">
        <v>4000</v>
      </c>
      <c r="AK20" s="5"/>
      <c r="AL20" s="5"/>
    </row>
    <row r="21" spans="2:38" s="1" customFormat="1" ht="11.25">
      <c r="B21" s="5">
        <v>14</v>
      </c>
      <c r="C21" s="5" t="s">
        <v>11</v>
      </c>
      <c r="D21" s="22">
        <f t="shared" si="0"/>
        <v>10500</v>
      </c>
      <c r="E21" s="47">
        <f t="shared" si="1"/>
        <v>0.09375</v>
      </c>
      <c r="F21" s="22">
        <v>9600</v>
      </c>
      <c r="G21" s="13">
        <f t="shared" si="2"/>
        <v>2600</v>
      </c>
      <c r="H21" s="5">
        <f t="shared" si="3"/>
        <v>2600</v>
      </c>
      <c r="I21" s="5">
        <v>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1"/>
      <c r="V21" s="12">
        <f t="shared" si="4"/>
        <v>7900</v>
      </c>
      <c r="W21" s="5">
        <f t="shared" si="5"/>
        <v>3900</v>
      </c>
      <c r="X21" s="5">
        <v>13</v>
      </c>
      <c r="Y21" s="5"/>
      <c r="Z21" s="5"/>
      <c r="AA21" s="5"/>
      <c r="AB21" s="5">
        <v>2000</v>
      </c>
      <c r="AC21" s="5"/>
      <c r="AD21" s="5">
        <v>1000</v>
      </c>
      <c r="AE21" s="5"/>
      <c r="AF21" s="5"/>
      <c r="AG21" s="5"/>
      <c r="AH21" s="5"/>
      <c r="AI21" s="5"/>
      <c r="AJ21" s="5"/>
      <c r="AK21" s="5">
        <v>1000</v>
      </c>
      <c r="AL21" s="5"/>
    </row>
    <row r="22" spans="2:38" s="1" customFormat="1" ht="11.25">
      <c r="B22" s="5">
        <v>15</v>
      </c>
      <c r="C22" s="5" t="s">
        <v>8</v>
      </c>
      <c r="D22" s="22">
        <f t="shared" si="0"/>
        <v>7500</v>
      </c>
      <c r="E22" s="47">
        <f t="shared" si="1"/>
        <v>0.04166666666666674</v>
      </c>
      <c r="F22" s="22">
        <v>7200</v>
      </c>
      <c r="G22" s="13">
        <f t="shared" si="2"/>
        <v>5600</v>
      </c>
      <c r="H22" s="5">
        <f t="shared" si="3"/>
        <v>3600</v>
      </c>
      <c r="I22" s="5">
        <v>18</v>
      </c>
      <c r="J22" s="5">
        <v>500</v>
      </c>
      <c r="K22" s="5"/>
      <c r="L22" s="5"/>
      <c r="M22" s="5"/>
      <c r="N22" s="5">
        <v>500</v>
      </c>
      <c r="O22" s="5"/>
      <c r="P22" s="5"/>
      <c r="Q22" s="5">
        <v>1000</v>
      </c>
      <c r="R22" s="5"/>
      <c r="S22" s="5"/>
      <c r="T22" s="5"/>
      <c r="U22" s="51"/>
      <c r="V22" s="12">
        <f t="shared" si="4"/>
        <v>1900</v>
      </c>
      <c r="W22" s="5">
        <f t="shared" si="5"/>
        <v>900</v>
      </c>
      <c r="X22" s="5">
        <v>3</v>
      </c>
      <c r="Y22" s="5"/>
      <c r="Z22" s="5"/>
      <c r="AA22" s="5"/>
      <c r="AB22" s="5"/>
      <c r="AC22" s="5"/>
      <c r="AD22" s="5">
        <v>1000</v>
      </c>
      <c r="AE22" s="5"/>
      <c r="AF22" s="5"/>
      <c r="AG22" s="5"/>
      <c r="AH22" s="5"/>
      <c r="AI22" s="5"/>
      <c r="AJ22" s="5"/>
      <c r="AK22" s="5"/>
      <c r="AL22" s="5"/>
    </row>
    <row r="23" spans="2:38" s="1" customFormat="1" ht="11.25">
      <c r="B23" s="5">
        <v>16</v>
      </c>
      <c r="C23" s="5" t="s">
        <v>80</v>
      </c>
      <c r="D23" s="22">
        <f t="shared" si="0"/>
        <v>6500</v>
      </c>
      <c r="E23" s="47">
        <f t="shared" si="1"/>
        <v>0.30000000000000004</v>
      </c>
      <c r="F23" s="22">
        <v>5000</v>
      </c>
      <c r="G23" s="13">
        <f t="shared" si="2"/>
        <v>1400</v>
      </c>
      <c r="H23" s="5">
        <f t="shared" si="3"/>
        <v>400</v>
      </c>
      <c r="I23" s="5">
        <v>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1000</v>
      </c>
      <c r="U23" s="51" t="s">
        <v>115</v>
      </c>
      <c r="V23" s="12">
        <f t="shared" si="4"/>
        <v>5100</v>
      </c>
      <c r="W23" s="5">
        <f t="shared" si="5"/>
        <v>5100</v>
      </c>
      <c r="X23" s="5">
        <v>17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2:38" s="1" customFormat="1" ht="11.25">
      <c r="B24" s="5">
        <v>17</v>
      </c>
      <c r="C24" s="5" t="s">
        <v>13</v>
      </c>
      <c r="D24" s="22">
        <f t="shared" si="0"/>
        <v>6100</v>
      </c>
      <c r="E24" s="47">
        <f t="shared" si="1"/>
        <v>0.326086956521739</v>
      </c>
      <c r="F24" s="22">
        <v>4600</v>
      </c>
      <c r="G24" s="13">
        <f t="shared" si="2"/>
        <v>2000</v>
      </c>
      <c r="H24" s="5">
        <f t="shared" si="3"/>
        <v>2000</v>
      </c>
      <c r="I24" s="5">
        <v>10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1"/>
      <c r="V24" s="12">
        <f t="shared" si="4"/>
        <v>4100</v>
      </c>
      <c r="W24" s="5">
        <f t="shared" si="5"/>
        <v>2100</v>
      </c>
      <c r="X24" s="5">
        <v>7</v>
      </c>
      <c r="Y24" s="5"/>
      <c r="Z24" s="5"/>
      <c r="AA24" s="5"/>
      <c r="AB24" s="5"/>
      <c r="AC24" s="5"/>
      <c r="AD24" s="5">
        <v>1000</v>
      </c>
      <c r="AE24" s="5"/>
      <c r="AF24" s="5"/>
      <c r="AG24" s="5"/>
      <c r="AH24" s="5"/>
      <c r="AI24" s="5"/>
      <c r="AJ24" s="5"/>
      <c r="AK24" s="5">
        <v>1000</v>
      </c>
      <c r="AL24" s="5"/>
    </row>
    <row r="25" spans="2:38" s="1" customFormat="1" ht="11.25">
      <c r="B25" s="5">
        <v>18</v>
      </c>
      <c r="C25" s="5" t="s">
        <v>49</v>
      </c>
      <c r="D25" s="22">
        <f t="shared" si="0"/>
        <v>5400</v>
      </c>
      <c r="E25" s="47">
        <f t="shared" si="1"/>
        <v>-0.052631578947368474</v>
      </c>
      <c r="F25" s="22">
        <v>5700</v>
      </c>
      <c r="G25" s="13">
        <f t="shared" si="2"/>
        <v>200</v>
      </c>
      <c r="H25" s="5">
        <f t="shared" si="3"/>
        <v>200</v>
      </c>
      <c r="I25" s="5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1"/>
      <c r="V25" s="12">
        <f t="shared" si="4"/>
        <v>5200</v>
      </c>
      <c r="W25" s="5">
        <f t="shared" si="5"/>
        <v>4200</v>
      </c>
      <c r="X25" s="5">
        <v>14</v>
      </c>
      <c r="Y25" s="5"/>
      <c r="Z25" s="5"/>
      <c r="AA25" s="5"/>
      <c r="AB25" s="5"/>
      <c r="AC25" s="5"/>
      <c r="AD25" s="5">
        <v>1000</v>
      </c>
      <c r="AE25" s="5"/>
      <c r="AF25" s="5"/>
      <c r="AG25" s="5"/>
      <c r="AH25" s="5"/>
      <c r="AI25" s="5"/>
      <c r="AJ25" s="5"/>
      <c r="AK25" s="5"/>
      <c r="AL25" s="5"/>
    </row>
    <row r="26" spans="2:38" s="1" customFormat="1" ht="11.25">
      <c r="B26" s="5">
        <v>19</v>
      </c>
      <c r="C26" s="5" t="s">
        <v>78</v>
      </c>
      <c r="D26" s="22">
        <f t="shared" si="0"/>
        <v>5300</v>
      </c>
      <c r="E26" s="47">
        <f t="shared" si="1"/>
        <v>0.06000000000000005</v>
      </c>
      <c r="F26" s="22">
        <v>5000</v>
      </c>
      <c r="G26" s="13">
        <f t="shared" si="2"/>
        <v>200</v>
      </c>
      <c r="H26" s="5">
        <f t="shared" si="3"/>
        <v>200</v>
      </c>
      <c r="I26" s="5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1"/>
      <c r="V26" s="12">
        <f t="shared" si="4"/>
        <v>5100</v>
      </c>
      <c r="W26" s="5">
        <f t="shared" si="5"/>
        <v>5100</v>
      </c>
      <c r="X26" s="5">
        <v>17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38" s="1" customFormat="1" ht="11.25">
      <c r="B27" s="5">
        <v>20</v>
      </c>
      <c r="C27" s="5" t="s">
        <v>14</v>
      </c>
      <c r="D27" s="22">
        <f t="shared" si="0"/>
        <v>5300</v>
      </c>
      <c r="E27" s="47">
        <f t="shared" si="1"/>
        <v>2.1176470588235294</v>
      </c>
      <c r="F27" s="22">
        <v>1700</v>
      </c>
      <c r="G27" s="13">
        <f t="shared" si="2"/>
        <v>4700</v>
      </c>
      <c r="H27" s="5">
        <f t="shared" si="3"/>
        <v>3200</v>
      </c>
      <c r="I27" s="5">
        <v>16</v>
      </c>
      <c r="J27" s="5">
        <v>500</v>
      </c>
      <c r="K27" s="5"/>
      <c r="L27" s="5"/>
      <c r="M27" s="5">
        <v>-1000</v>
      </c>
      <c r="N27" s="5"/>
      <c r="O27" s="5"/>
      <c r="P27" s="5"/>
      <c r="Q27" s="5">
        <v>1000</v>
      </c>
      <c r="R27" s="5"/>
      <c r="S27" s="5">
        <v>1000</v>
      </c>
      <c r="T27" s="5"/>
      <c r="U27" s="51"/>
      <c r="V27" s="12">
        <f t="shared" si="4"/>
        <v>600</v>
      </c>
      <c r="W27" s="5">
        <f t="shared" si="5"/>
        <v>600</v>
      </c>
      <c r="X27" s="5">
        <v>2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2:38" s="1" customFormat="1" ht="11.25">
      <c r="B28" s="5">
        <v>21</v>
      </c>
      <c r="C28" s="5" t="s">
        <v>79</v>
      </c>
      <c r="D28" s="22">
        <f t="shared" si="0"/>
        <v>5000</v>
      </c>
      <c r="E28" s="47">
        <f t="shared" si="1"/>
        <v>0.06382978723404253</v>
      </c>
      <c r="F28" s="22">
        <v>4700</v>
      </c>
      <c r="G28" s="13">
        <f t="shared" si="2"/>
        <v>200</v>
      </c>
      <c r="H28" s="5">
        <f t="shared" si="3"/>
        <v>200</v>
      </c>
      <c r="I28" s="5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1"/>
      <c r="V28" s="12">
        <f t="shared" si="4"/>
        <v>4800</v>
      </c>
      <c r="W28" s="5">
        <f t="shared" si="5"/>
        <v>4800</v>
      </c>
      <c r="X28" s="5">
        <v>16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2:38" s="1" customFormat="1" ht="11.25">
      <c r="B29" s="5">
        <v>22</v>
      </c>
      <c r="C29" s="5" t="s">
        <v>100</v>
      </c>
      <c r="D29" s="22">
        <f t="shared" si="0"/>
        <v>4200</v>
      </c>
      <c r="E29" s="47">
        <f t="shared" si="1"/>
        <v>0.6153846153846154</v>
      </c>
      <c r="F29" s="22">
        <v>2600</v>
      </c>
      <c r="G29" s="13">
        <f t="shared" si="2"/>
        <v>3000</v>
      </c>
      <c r="H29" s="5">
        <f t="shared" si="3"/>
        <v>3000</v>
      </c>
      <c r="I29" s="5">
        <v>15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1"/>
      <c r="V29" s="12">
        <f t="shared" si="4"/>
        <v>1200</v>
      </c>
      <c r="W29" s="5">
        <f t="shared" si="5"/>
        <v>1200</v>
      </c>
      <c r="X29" s="5">
        <v>4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s="1" customFormat="1" ht="11.25">
      <c r="B30" s="5">
        <v>23</v>
      </c>
      <c r="C30" s="5" t="s">
        <v>77</v>
      </c>
      <c r="D30" s="22">
        <f t="shared" si="0"/>
        <v>3400</v>
      </c>
      <c r="E30" s="47">
        <f t="shared" si="1"/>
        <v>0.17241379310344818</v>
      </c>
      <c r="F30" s="22">
        <v>2900</v>
      </c>
      <c r="G30" s="13">
        <f t="shared" si="2"/>
        <v>400</v>
      </c>
      <c r="H30" s="5">
        <f t="shared" si="3"/>
        <v>400</v>
      </c>
      <c r="I30" s="5">
        <v>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1"/>
      <c r="V30" s="12">
        <f t="shared" si="4"/>
        <v>3000</v>
      </c>
      <c r="W30" s="5">
        <f t="shared" si="5"/>
        <v>3000</v>
      </c>
      <c r="X30" s="5">
        <v>10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2:38" s="1" customFormat="1" ht="11.25">
      <c r="B31" s="5"/>
      <c r="C31" s="5"/>
      <c r="D31" s="22"/>
      <c r="E31" s="47"/>
      <c r="F31" s="22"/>
      <c r="G31" s="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1"/>
      <c r="V31" s="12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 s="1" customFormat="1" ht="15" customHeight="1">
      <c r="B32" s="5" t="s">
        <v>118</v>
      </c>
      <c r="C32" s="5"/>
      <c r="D32" s="22">
        <f>SUM(D8:D31)</f>
        <v>364400</v>
      </c>
      <c r="E32" s="47">
        <f>D32/F32-1</f>
        <v>0.06830841395485199</v>
      </c>
      <c r="F32" s="22">
        <f>SUM(F8:F31)</f>
        <v>341100</v>
      </c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1"/>
      <c r="V32" s="12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s="1" customFormat="1" ht="16.5" customHeight="1">
      <c r="B33" s="40"/>
      <c r="C33" t="s">
        <v>63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2:38" s="1" customFormat="1" ht="13.5">
      <c r="B34" s="40"/>
      <c r="C3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3:23" ht="13.5">
      <c r="C35" s="41" t="s">
        <v>123</v>
      </c>
      <c r="D35" s="1"/>
      <c r="E35" s="1"/>
      <c r="F35" s="1"/>
      <c r="G35" s="1"/>
      <c r="H35" s="1"/>
      <c r="I35" s="1"/>
      <c r="J35" s="1"/>
      <c r="K35" s="1"/>
      <c r="L35" s="1"/>
      <c r="M35" s="1"/>
      <c r="Q35" s="1"/>
      <c r="V35" s="1"/>
      <c r="W35" s="1"/>
    </row>
    <row r="36" spans="2:38" s="1" customFormat="1" ht="11.25">
      <c r="B36" s="5"/>
      <c r="C36" s="5" t="s">
        <v>126</v>
      </c>
      <c r="D36" s="22">
        <f aca="true" t="shared" si="6" ref="D36:D44">G36+V36</f>
        <v>13200</v>
      </c>
      <c r="E36" s="47">
        <f aca="true" t="shared" si="7" ref="E36:E44">D36/F36-1</f>
        <v>0.023255813953488413</v>
      </c>
      <c r="F36" s="22">
        <v>12900</v>
      </c>
      <c r="G36" s="13">
        <f aca="true" t="shared" si="8" ref="G36:G44">SUM(N36:T36)+H36+L36</f>
        <v>0</v>
      </c>
      <c r="H36" s="5">
        <f aca="true" t="shared" si="9" ref="H36:H44">I36*100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2">
        <f aca="true" t="shared" si="10" ref="V36:V44">SUM(Y36:AL36)+W36</f>
        <v>13200</v>
      </c>
      <c r="W36" s="5">
        <f aca="true" t="shared" si="11" ref="W36:W44">X36*300</f>
        <v>1200</v>
      </c>
      <c r="X36" s="5">
        <v>4</v>
      </c>
      <c r="Y36" s="5"/>
      <c r="Z36" s="5"/>
      <c r="AA36" s="5">
        <v>2000</v>
      </c>
      <c r="AB36" s="5"/>
      <c r="AC36" s="5"/>
      <c r="AD36" s="5"/>
      <c r="AE36" s="5">
        <v>6000</v>
      </c>
      <c r="AF36" s="5">
        <v>4000</v>
      </c>
      <c r="AG36" s="5"/>
      <c r="AH36" s="5"/>
      <c r="AI36" s="5"/>
      <c r="AJ36" s="5"/>
      <c r="AK36" s="5"/>
      <c r="AL36" s="5"/>
    </row>
    <row r="37" spans="2:38" s="1" customFormat="1" ht="11.25">
      <c r="B37" s="5"/>
      <c r="C37" s="5" t="s">
        <v>70</v>
      </c>
      <c r="D37" s="22">
        <f t="shared" si="6"/>
        <v>11700</v>
      </c>
      <c r="E37" s="47">
        <f t="shared" si="7"/>
        <v>0.026315789473684292</v>
      </c>
      <c r="F37" s="22">
        <v>11400</v>
      </c>
      <c r="G37" s="13">
        <f t="shared" si="8"/>
        <v>0</v>
      </c>
      <c r="H37" s="5">
        <f t="shared" si="9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2">
        <f t="shared" si="10"/>
        <v>11700</v>
      </c>
      <c r="W37" s="5">
        <f t="shared" si="11"/>
        <v>5700</v>
      </c>
      <c r="X37" s="5">
        <v>19</v>
      </c>
      <c r="Y37" s="5">
        <v>5000</v>
      </c>
      <c r="Z37" s="5"/>
      <c r="AA37" s="5"/>
      <c r="AB37" s="5">
        <v>1000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2:38" s="1" customFormat="1" ht="11.25">
      <c r="B38" s="5"/>
      <c r="C38" s="5" t="s">
        <v>67</v>
      </c>
      <c r="D38" s="22">
        <f t="shared" si="6"/>
        <v>6000</v>
      </c>
      <c r="E38" s="47">
        <f t="shared" si="7"/>
        <v>0.05263157894736836</v>
      </c>
      <c r="F38" s="22">
        <v>5700</v>
      </c>
      <c r="G38" s="13">
        <f t="shared" si="8"/>
        <v>0</v>
      </c>
      <c r="H38" s="5">
        <f t="shared" si="9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2">
        <f t="shared" si="10"/>
        <v>6000</v>
      </c>
      <c r="W38" s="5">
        <f t="shared" si="11"/>
        <v>3000</v>
      </c>
      <c r="X38" s="5">
        <v>10</v>
      </c>
      <c r="Y38" s="5"/>
      <c r="Z38" s="5"/>
      <c r="AA38" s="5"/>
      <c r="AB38" s="5">
        <v>1000</v>
      </c>
      <c r="AC38" s="5"/>
      <c r="AD38" s="5">
        <v>1000</v>
      </c>
      <c r="AE38" s="5"/>
      <c r="AF38" s="5"/>
      <c r="AG38" s="5"/>
      <c r="AH38" s="5"/>
      <c r="AI38" s="5"/>
      <c r="AJ38" s="5"/>
      <c r="AK38" s="5">
        <v>1000</v>
      </c>
      <c r="AL38" s="5"/>
    </row>
    <row r="39" spans="2:38" s="1" customFormat="1" ht="11.25">
      <c r="B39" s="5"/>
      <c r="C39" s="5" t="s">
        <v>94</v>
      </c>
      <c r="D39" s="22">
        <f t="shared" si="6"/>
        <v>5800</v>
      </c>
      <c r="E39" s="47">
        <f t="shared" si="7"/>
        <v>0.05454545454545445</v>
      </c>
      <c r="F39" s="22">
        <v>5500</v>
      </c>
      <c r="G39" s="13">
        <f t="shared" si="8"/>
        <v>0</v>
      </c>
      <c r="H39" s="5">
        <f t="shared" si="9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2">
        <f t="shared" si="10"/>
        <v>5800</v>
      </c>
      <c r="W39" s="5">
        <f t="shared" si="11"/>
        <v>4800</v>
      </c>
      <c r="X39" s="5">
        <v>16</v>
      </c>
      <c r="Y39" s="5"/>
      <c r="Z39" s="5"/>
      <c r="AA39" s="5"/>
      <c r="AB39" s="5"/>
      <c r="AC39" s="5">
        <v>1000</v>
      </c>
      <c r="AD39" s="5"/>
      <c r="AE39" s="5"/>
      <c r="AF39" s="5"/>
      <c r="AG39" s="5"/>
      <c r="AH39" s="5"/>
      <c r="AI39" s="5"/>
      <c r="AJ39" s="5"/>
      <c r="AK39" s="5"/>
      <c r="AL39" s="5"/>
    </row>
    <row r="40" spans="2:38" s="1" customFormat="1" ht="11.25">
      <c r="B40" s="5"/>
      <c r="C40" s="5" t="s">
        <v>68</v>
      </c>
      <c r="D40" s="22">
        <f t="shared" si="6"/>
        <v>4800</v>
      </c>
      <c r="E40" s="47">
        <f t="shared" si="7"/>
        <v>0.06666666666666665</v>
      </c>
      <c r="F40" s="22">
        <v>4500</v>
      </c>
      <c r="G40" s="13">
        <f t="shared" si="8"/>
        <v>0</v>
      </c>
      <c r="H40" s="5">
        <f t="shared" si="9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2">
        <f t="shared" si="10"/>
        <v>4800</v>
      </c>
      <c r="W40" s="5">
        <f t="shared" si="11"/>
        <v>1800</v>
      </c>
      <c r="X40" s="5">
        <v>6</v>
      </c>
      <c r="Y40" s="5"/>
      <c r="Z40" s="5"/>
      <c r="AA40" s="5"/>
      <c r="AB40" s="5"/>
      <c r="AC40" s="5"/>
      <c r="AD40" s="5"/>
      <c r="AE40" s="5">
        <v>3000</v>
      </c>
      <c r="AF40" s="5"/>
      <c r="AG40" s="5"/>
      <c r="AH40" s="5"/>
      <c r="AI40" s="5"/>
      <c r="AJ40" s="5"/>
      <c r="AK40" s="5"/>
      <c r="AL40" s="5"/>
    </row>
    <row r="41" spans="2:38" s="1" customFormat="1" ht="11.25">
      <c r="B41" s="5"/>
      <c r="C41" s="5" t="s">
        <v>106</v>
      </c>
      <c r="D41" s="22">
        <f t="shared" si="6"/>
        <v>3800</v>
      </c>
      <c r="E41" s="47">
        <f t="shared" si="7"/>
        <v>0.08571428571428563</v>
      </c>
      <c r="F41" s="22">
        <v>3500</v>
      </c>
      <c r="G41" s="13">
        <f t="shared" si="8"/>
        <v>0</v>
      </c>
      <c r="H41" s="5">
        <f t="shared" si="9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">
        <f t="shared" si="10"/>
        <v>3800</v>
      </c>
      <c r="W41" s="5">
        <f t="shared" si="11"/>
        <v>1800</v>
      </c>
      <c r="X41" s="5">
        <v>6</v>
      </c>
      <c r="Y41" s="5"/>
      <c r="Z41" s="5"/>
      <c r="AA41" s="5"/>
      <c r="AB41" s="5"/>
      <c r="AC41" s="5">
        <v>1000</v>
      </c>
      <c r="AD41" s="5">
        <v>1000</v>
      </c>
      <c r="AE41" s="5"/>
      <c r="AF41" s="5"/>
      <c r="AG41" s="5"/>
      <c r="AH41" s="5"/>
      <c r="AI41" s="5"/>
      <c r="AJ41" s="5"/>
      <c r="AK41" s="5"/>
      <c r="AL41" s="5"/>
    </row>
    <row r="42" spans="2:38" s="1" customFormat="1" ht="11.25">
      <c r="B42" s="5"/>
      <c r="C42" s="5" t="s">
        <v>85</v>
      </c>
      <c r="D42" s="22">
        <f t="shared" si="6"/>
        <v>3300</v>
      </c>
      <c r="E42" s="47">
        <f t="shared" si="7"/>
        <v>0.10000000000000009</v>
      </c>
      <c r="F42" s="22">
        <v>3000</v>
      </c>
      <c r="G42" s="13">
        <f t="shared" si="8"/>
        <v>0</v>
      </c>
      <c r="H42" s="5">
        <f t="shared" si="9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">
        <f t="shared" si="10"/>
        <v>3300</v>
      </c>
      <c r="W42" s="5">
        <f t="shared" si="11"/>
        <v>3300</v>
      </c>
      <c r="X42" s="5">
        <v>11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s="1" customFormat="1" ht="11.25">
      <c r="B43" s="5"/>
      <c r="C43" s="5" t="s">
        <v>93</v>
      </c>
      <c r="D43" s="22">
        <f t="shared" si="6"/>
        <v>1200</v>
      </c>
      <c r="E43" s="47">
        <f t="shared" si="7"/>
        <v>-0.19999999999999996</v>
      </c>
      <c r="F43" s="22">
        <v>1500</v>
      </c>
      <c r="G43" s="13">
        <f t="shared" si="8"/>
        <v>0</v>
      </c>
      <c r="H43" s="5">
        <f t="shared" si="9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2">
        <f t="shared" si="10"/>
        <v>1200</v>
      </c>
      <c r="W43" s="5">
        <f t="shared" si="11"/>
        <v>1200</v>
      </c>
      <c r="X43" s="5">
        <v>4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s="1" customFormat="1" ht="11.25">
      <c r="B44" s="5"/>
      <c r="C44" s="5" t="s">
        <v>95</v>
      </c>
      <c r="D44" s="22">
        <f t="shared" si="6"/>
        <v>900</v>
      </c>
      <c r="E44" s="47">
        <f t="shared" si="7"/>
        <v>-0.4375</v>
      </c>
      <c r="F44" s="22">
        <v>1600</v>
      </c>
      <c r="G44" s="13">
        <f t="shared" si="8"/>
        <v>0</v>
      </c>
      <c r="H44" s="5">
        <f t="shared" si="9"/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2">
        <f t="shared" si="10"/>
        <v>900</v>
      </c>
      <c r="W44" s="5">
        <f t="shared" si="11"/>
        <v>900</v>
      </c>
      <c r="X44" s="5">
        <v>3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</sheetData>
  <sheetProtection/>
  <mergeCells count="9">
    <mergeCell ref="T4:U4"/>
    <mergeCell ref="H5:I5"/>
    <mergeCell ref="W5:X5"/>
    <mergeCell ref="J5:K5"/>
    <mergeCell ref="J6:K6"/>
    <mergeCell ref="L5:M5"/>
    <mergeCell ref="L6:M6"/>
    <mergeCell ref="N5:O5"/>
    <mergeCell ref="N6:O6"/>
  </mergeCells>
  <printOptions/>
  <pageMargins left="0.2" right="0.2" top="0.42" bottom="0.2" header="0.512" footer="0.41"/>
  <pageSetup fitToHeight="1" fitToWidth="1" horizontalDpi="600" verticalDpi="600" orientation="landscape" paperSize="9" scale="56" r:id="rId1"/>
  <ignoredErrors>
    <ignoredError sqref="E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7"/>
  <sheetViews>
    <sheetView zoomScalePageLayoutView="0" workbookViewId="0" topLeftCell="A1">
      <pane xSplit="3" ySplit="7" topLeftCell="F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9" sqref="X29"/>
    </sheetView>
  </sheetViews>
  <sheetFormatPr defaultColWidth="9.00390625" defaultRowHeight="13.5" outlineLevelCol="1"/>
  <cols>
    <col min="1" max="1" width="1.12109375" style="0" customWidth="1"/>
    <col min="2" max="2" width="3.00390625" style="0" bestFit="1" customWidth="1"/>
    <col min="3" max="3" width="14.125" style="0" customWidth="1"/>
    <col min="4" max="4" width="10.50390625" style="0" customWidth="1"/>
    <col min="5" max="5" width="7.25390625" style="0" bestFit="1" customWidth="1"/>
    <col min="6" max="6" width="11.50390625" style="0" customWidth="1" outlineLevel="1"/>
    <col min="7" max="7" width="9.50390625" style="0" customWidth="1"/>
    <col min="8" max="8" width="10.00390625" style="0" customWidth="1" outlineLevel="1"/>
    <col min="9" max="9" width="6.00390625" style="0" customWidth="1" outlineLevel="1"/>
    <col min="10" max="10" width="7.25390625" style="0" customWidth="1" outlineLevel="1"/>
    <col min="11" max="11" width="6.625" style="0" customWidth="1" outlineLevel="1"/>
    <col min="12" max="15" width="6.75390625" style="0" customWidth="1" outlineLevel="1"/>
    <col min="16" max="16" width="10.50390625" style="0" customWidth="1" outlineLevel="1"/>
    <col min="17" max="17" width="10.125" style="0" customWidth="1" outlineLevel="1"/>
    <col min="18" max="18" width="13.875" style="0" customWidth="1" outlineLevel="1"/>
    <col min="19" max="19" width="10.50390625" style="0" customWidth="1" outlineLevel="1"/>
    <col min="20" max="20" width="7.75390625" style="0" customWidth="1" outlineLevel="1"/>
    <col min="21" max="21" width="13.625" style="0" customWidth="1" outlineLevel="1"/>
    <col min="22" max="22" width="9.50390625" style="0" customWidth="1"/>
    <col min="23" max="24" width="7.50390625" style="0" customWidth="1" outlineLevel="1"/>
    <col min="25" max="25" width="7.875" style="0" customWidth="1" outlineLevel="1"/>
    <col min="26" max="35" width="6.50390625" style="0" customWidth="1" outlineLevel="1"/>
    <col min="36" max="36" width="7.50390625" style="0" customWidth="1" outlineLevel="1"/>
    <col min="37" max="37" width="6.375" style="0" customWidth="1" outlineLevel="1"/>
    <col min="38" max="38" width="7.125" style="0" customWidth="1" outlineLevel="1" collapsed="1"/>
  </cols>
  <sheetData>
    <row r="2" ht="14.25">
      <c r="C2" s="42" t="s">
        <v>128</v>
      </c>
    </row>
    <row r="3" spans="2:38" s="1" customFormat="1" ht="11.25">
      <c r="B3" s="2"/>
      <c r="C3" s="2" t="s">
        <v>76</v>
      </c>
      <c r="D3" s="19" t="s">
        <v>129</v>
      </c>
      <c r="E3" s="44" t="s">
        <v>103</v>
      </c>
      <c r="F3" s="44" t="s">
        <v>101</v>
      </c>
      <c r="G3" s="7" t="s">
        <v>130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4" t="s">
        <v>148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2:38" s="1" customFormat="1" ht="11.25">
      <c r="B4" s="3"/>
      <c r="C4" s="3" t="s">
        <v>75</v>
      </c>
      <c r="D4" s="20" t="s">
        <v>156</v>
      </c>
      <c r="E4" s="45" t="s">
        <v>105</v>
      </c>
      <c r="F4" s="45" t="s">
        <v>47</v>
      </c>
      <c r="G4" s="8" t="s">
        <v>121</v>
      </c>
      <c r="H4" s="23"/>
      <c r="I4" s="24"/>
      <c r="J4" s="26"/>
      <c r="K4" s="26"/>
      <c r="L4" s="23"/>
      <c r="M4" s="26"/>
      <c r="N4" s="23"/>
      <c r="O4" s="26"/>
      <c r="P4" s="25" t="s">
        <v>38</v>
      </c>
      <c r="Q4" s="25" t="s">
        <v>39</v>
      </c>
      <c r="R4" s="25" t="s">
        <v>37</v>
      </c>
      <c r="S4" s="25" t="s">
        <v>41</v>
      </c>
      <c r="T4" s="66" t="s">
        <v>114</v>
      </c>
      <c r="U4" s="67"/>
      <c r="V4" s="15" t="s">
        <v>133</v>
      </c>
      <c r="W4" s="23"/>
      <c r="X4" s="24"/>
      <c r="Y4" s="23" t="s">
        <v>55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4"/>
      <c r="AL4" s="30" t="s">
        <v>107</v>
      </c>
    </row>
    <row r="5" spans="2:38" s="1" customFormat="1" ht="11.25">
      <c r="B5" s="3"/>
      <c r="C5" s="3"/>
      <c r="D5" s="20" t="s">
        <v>157</v>
      </c>
      <c r="E5" s="20" t="s">
        <v>104</v>
      </c>
      <c r="F5" s="20" t="s">
        <v>157</v>
      </c>
      <c r="G5" s="8" t="s">
        <v>84</v>
      </c>
      <c r="H5" s="62" t="s">
        <v>44</v>
      </c>
      <c r="I5" s="63"/>
      <c r="J5" s="62" t="s">
        <v>59</v>
      </c>
      <c r="K5" s="63"/>
      <c r="L5" s="62" t="s">
        <v>134</v>
      </c>
      <c r="M5" s="63"/>
      <c r="N5" s="62" t="s">
        <v>127</v>
      </c>
      <c r="O5" s="63"/>
      <c r="P5" s="29" t="s">
        <v>112</v>
      </c>
      <c r="Q5" s="29" t="s">
        <v>40</v>
      </c>
      <c r="R5" s="29" t="s">
        <v>31</v>
      </c>
      <c r="S5" s="29" t="s">
        <v>40</v>
      </c>
      <c r="T5" s="43" t="s">
        <v>150</v>
      </c>
      <c r="U5" s="30"/>
      <c r="V5" s="15"/>
      <c r="W5" s="62" t="s">
        <v>52</v>
      </c>
      <c r="X5" s="63"/>
      <c r="Y5" s="31" t="s">
        <v>60</v>
      </c>
      <c r="Z5" s="23" t="s">
        <v>61</v>
      </c>
      <c r="AA5" s="26"/>
      <c r="AB5" s="26"/>
      <c r="AC5" s="26"/>
      <c r="AD5" s="24"/>
      <c r="AE5" s="23" t="s">
        <v>62</v>
      </c>
      <c r="AF5" s="26"/>
      <c r="AG5" s="26"/>
      <c r="AH5" s="26"/>
      <c r="AI5" s="24"/>
      <c r="AJ5" s="25"/>
      <c r="AK5" s="25"/>
      <c r="AL5" s="30" t="s">
        <v>108</v>
      </c>
    </row>
    <row r="6" spans="2:38" s="1" customFormat="1" ht="11.25">
      <c r="B6" s="3"/>
      <c r="C6" s="3"/>
      <c r="D6" s="20"/>
      <c r="E6" s="45"/>
      <c r="F6" s="45"/>
      <c r="G6" s="8"/>
      <c r="H6" s="31"/>
      <c r="I6" s="30"/>
      <c r="J6" s="64" t="s">
        <v>97</v>
      </c>
      <c r="K6" s="65"/>
      <c r="L6" s="64" t="s">
        <v>97</v>
      </c>
      <c r="M6" s="65"/>
      <c r="N6" s="64" t="s">
        <v>97</v>
      </c>
      <c r="O6" s="65"/>
      <c r="P6" s="29" t="s">
        <v>40</v>
      </c>
      <c r="Q6" s="29"/>
      <c r="R6" s="29" t="s">
        <v>33</v>
      </c>
      <c r="S6" s="29"/>
      <c r="T6" s="43" t="s">
        <v>146</v>
      </c>
      <c r="U6" s="30"/>
      <c r="V6" s="15"/>
      <c r="W6" s="31"/>
      <c r="X6" s="30"/>
      <c r="Y6" s="31"/>
      <c r="Z6" s="31"/>
      <c r="AA6" s="25" t="s">
        <v>15</v>
      </c>
      <c r="AB6" s="25" t="s">
        <v>19</v>
      </c>
      <c r="AC6" s="25" t="s">
        <v>21</v>
      </c>
      <c r="AD6" s="25" t="s">
        <v>20</v>
      </c>
      <c r="AE6" s="31"/>
      <c r="AF6" s="25" t="s">
        <v>16</v>
      </c>
      <c r="AG6" s="25" t="s">
        <v>17</v>
      </c>
      <c r="AH6" s="25" t="s">
        <v>18</v>
      </c>
      <c r="AI6" s="25" t="s">
        <v>22</v>
      </c>
      <c r="AJ6" s="29" t="s">
        <v>124</v>
      </c>
      <c r="AK6" s="29" t="s">
        <v>29</v>
      </c>
      <c r="AL6" s="30" t="s">
        <v>109</v>
      </c>
    </row>
    <row r="7" spans="2:38" s="1" customFormat="1" ht="11.25">
      <c r="B7" s="3"/>
      <c r="C7" s="4"/>
      <c r="D7" s="21"/>
      <c r="E7" s="46"/>
      <c r="F7" s="46"/>
      <c r="G7" s="9"/>
      <c r="H7" s="32" t="s">
        <v>81</v>
      </c>
      <c r="I7" s="36" t="s">
        <v>27</v>
      </c>
      <c r="J7" s="48" t="s">
        <v>110</v>
      </c>
      <c r="K7" s="48" t="s">
        <v>111</v>
      </c>
      <c r="L7" s="48" t="s">
        <v>110</v>
      </c>
      <c r="M7" s="48" t="s">
        <v>111</v>
      </c>
      <c r="N7" s="48" t="s">
        <v>110</v>
      </c>
      <c r="O7" s="48" t="s">
        <v>111</v>
      </c>
      <c r="P7" s="36" t="s">
        <v>73</v>
      </c>
      <c r="Q7" s="36" t="s">
        <v>42</v>
      </c>
      <c r="R7" s="36" t="s">
        <v>24</v>
      </c>
      <c r="S7" s="36" t="s">
        <v>42</v>
      </c>
      <c r="T7" s="49" t="s">
        <v>153</v>
      </c>
      <c r="U7" s="50" t="s">
        <v>117</v>
      </c>
      <c r="V7" s="39"/>
      <c r="W7" s="16" t="s">
        <v>82</v>
      </c>
      <c r="X7" s="37" t="s">
        <v>74</v>
      </c>
      <c r="Y7" s="16" t="s">
        <v>26</v>
      </c>
      <c r="Z7" s="16" t="s">
        <v>23</v>
      </c>
      <c r="AA7" s="38" t="s">
        <v>24</v>
      </c>
      <c r="AB7" s="38" t="s">
        <v>25</v>
      </c>
      <c r="AC7" s="38" t="s">
        <v>25</v>
      </c>
      <c r="AD7" s="38" t="s">
        <v>25</v>
      </c>
      <c r="AE7" s="16" t="s">
        <v>23</v>
      </c>
      <c r="AF7" s="38" t="s">
        <v>24</v>
      </c>
      <c r="AG7" s="38" t="s">
        <v>25</v>
      </c>
      <c r="AH7" s="38" t="s">
        <v>25</v>
      </c>
      <c r="AI7" s="38" t="s">
        <v>25</v>
      </c>
      <c r="AJ7" s="38" t="s">
        <v>24</v>
      </c>
      <c r="AK7" s="38" t="s">
        <v>35</v>
      </c>
      <c r="AL7" s="37" t="s">
        <v>122</v>
      </c>
    </row>
    <row r="8" spans="2:38" s="1" customFormat="1" ht="11.25">
      <c r="B8" s="5">
        <v>1</v>
      </c>
      <c r="C8" s="5" t="s">
        <v>51</v>
      </c>
      <c r="D8" s="22">
        <f aca="true" t="shared" si="0" ref="D8:D36">G8+V8</f>
        <v>60200</v>
      </c>
      <c r="E8" s="47">
        <f aca="true" t="shared" si="1" ref="E8:E21">D8/F8-1</f>
        <v>0.303030303030303</v>
      </c>
      <c r="F8" s="22">
        <v>46200</v>
      </c>
      <c r="G8" s="13">
        <f aca="true" t="shared" si="2" ref="G8:G20">SUM(J8:T8)+H8</f>
        <v>11200</v>
      </c>
      <c r="H8" s="5">
        <f aca="true" t="shared" si="3" ref="H8:H36">I8*200</f>
        <v>6200</v>
      </c>
      <c r="I8" s="5">
        <v>31</v>
      </c>
      <c r="J8" s="5"/>
      <c r="K8" s="5"/>
      <c r="L8" s="5">
        <v>500</v>
      </c>
      <c r="M8" s="5"/>
      <c r="N8" s="5">
        <v>500</v>
      </c>
      <c r="O8" s="5"/>
      <c r="P8" s="5"/>
      <c r="Q8" s="5">
        <v>1000</v>
      </c>
      <c r="R8" s="5">
        <v>2000</v>
      </c>
      <c r="S8" s="5">
        <v>1000</v>
      </c>
      <c r="T8" s="5"/>
      <c r="U8" s="51"/>
      <c r="V8" s="12">
        <f aca="true" t="shared" si="4" ref="V8:V36">SUM(Y8:AL8)+W8</f>
        <v>49000</v>
      </c>
      <c r="W8" s="5">
        <f aca="true" t="shared" si="5" ref="W8:W36">X8*300</f>
        <v>6000</v>
      </c>
      <c r="X8" s="5">
        <v>20</v>
      </c>
      <c r="Y8" s="5">
        <v>15000</v>
      </c>
      <c r="Z8" s="5">
        <v>6000</v>
      </c>
      <c r="AA8" s="5"/>
      <c r="AB8" s="5">
        <v>1000</v>
      </c>
      <c r="AC8" s="5"/>
      <c r="AD8" s="5"/>
      <c r="AE8" s="5">
        <v>6000</v>
      </c>
      <c r="AF8" s="5">
        <v>6000</v>
      </c>
      <c r="AG8" s="5">
        <v>3000</v>
      </c>
      <c r="AH8" s="5">
        <v>2000</v>
      </c>
      <c r="AI8" s="5">
        <v>4000</v>
      </c>
      <c r="AJ8" s="5"/>
      <c r="AK8" s="5"/>
      <c r="AL8" s="5"/>
    </row>
    <row r="9" spans="2:38" s="1" customFormat="1" ht="11.25">
      <c r="B9" s="5">
        <v>2</v>
      </c>
      <c r="C9" s="5" t="s">
        <v>0</v>
      </c>
      <c r="D9" s="22">
        <f t="shared" si="0"/>
        <v>41400</v>
      </c>
      <c r="E9" s="47">
        <f t="shared" si="1"/>
        <v>0.23582089552238816</v>
      </c>
      <c r="F9" s="22">
        <v>33500</v>
      </c>
      <c r="G9" s="13">
        <f t="shared" si="2"/>
        <v>13000</v>
      </c>
      <c r="H9" s="5">
        <f t="shared" si="3"/>
        <v>7000</v>
      </c>
      <c r="I9" s="5">
        <v>35</v>
      </c>
      <c r="J9" s="5">
        <v>1000</v>
      </c>
      <c r="K9" s="5"/>
      <c r="L9" s="5">
        <v>500</v>
      </c>
      <c r="M9" s="5"/>
      <c r="N9" s="5">
        <v>500</v>
      </c>
      <c r="O9" s="5"/>
      <c r="P9" s="5"/>
      <c r="Q9" s="5">
        <v>1000</v>
      </c>
      <c r="R9" s="5">
        <v>2000</v>
      </c>
      <c r="S9" s="5">
        <v>1000</v>
      </c>
      <c r="T9" s="5"/>
      <c r="U9" s="51"/>
      <c r="V9" s="12">
        <f t="shared" si="4"/>
        <v>28400</v>
      </c>
      <c r="W9" s="5">
        <f t="shared" si="5"/>
        <v>2400</v>
      </c>
      <c r="X9" s="5">
        <v>8</v>
      </c>
      <c r="Y9" s="5"/>
      <c r="Z9" s="5">
        <v>3000</v>
      </c>
      <c r="AA9" s="5"/>
      <c r="AB9" s="5"/>
      <c r="AC9" s="5">
        <v>1000</v>
      </c>
      <c r="AD9" s="5"/>
      <c r="AE9" s="5">
        <v>9000</v>
      </c>
      <c r="AF9" s="5">
        <v>2000</v>
      </c>
      <c r="AG9" s="5">
        <v>2000</v>
      </c>
      <c r="AH9" s="5">
        <v>1000</v>
      </c>
      <c r="AI9" s="5">
        <v>2000</v>
      </c>
      <c r="AJ9" s="5">
        <v>6000</v>
      </c>
      <c r="AK9" s="5"/>
      <c r="AL9" s="5"/>
    </row>
    <row r="10" spans="2:38" s="1" customFormat="1" ht="11.25">
      <c r="B10" s="5">
        <v>3</v>
      </c>
      <c r="C10" s="5" t="s">
        <v>5</v>
      </c>
      <c r="D10" s="22">
        <f t="shared" si="0"/>
        <v>38600</v>
      </c>
      <c r="E10" s="47">
        <f t="shared" si="1"/>
        <v>0.2866666666666666</v>
      </c>
      <c r="F10" s="22">
        <v>30000</v>
      </c>
      <c r="G10" s="13">
        <f t="shared" si="2"/>
        <v>8100</v>
      </c>
      <c r="H10" s="5">
        <f t="shared" si="3"/>
        <v>4600</v>
      </c>
      <c r="I10" s="5">
        <v>23</v>
      </c>
      <c r="J10" s="5">
        <v>1000</v>
      </c>
      <c r="K10" s="5"/>
      <c r="L10" s="5">
        <v>500</v>
      </c>
      <c r="M10" s="5"/>
      <c r="N10" s="5">
        <v>500</v>
      </c>
      <c r="O10" s="5"/>
      <c r="P10" s="5"/>
      <c r="Q10" s="5">
        <v>1000</v>
      </c>
      <c r="R10" s="5"/>
      <c r="S10" s="5"/>
      <c r="T10" s="5">
        <v>500</v>
      </c>
      <c r="U10" s="51" t="s">
        <v>147</v>
      </c>
      <c r="V10" s="12">
        <f t="shared" si="4"/>
        <v>30500</v>
      </c>
      <c r="W10" s="5">
        <f t="shared" si="5"/>
        <v>4500</v>
      </c>
      <c r="X10" s="5">
        <v>15</v>
      </c>
      <c r="Y10" s="5">
        <v>10000</v>
      </c>
      <c r="Z10" s="5">
        <v>6000</v>
      </c>
      <c r="AA10" s="5">
        <v>2000</v>
      </c>
      <c r="AB10" s="5">
        <v>3000</v>
      </c>
      <c r="AC10" s="5">
        <v>5000</v>
      </c>
      <c r="AD10" s="5"/>
      <c r="AE10" s="5"/>
      <c r="AF10" s="5"/>
      <c r="AG10" s="5"/>
      <c r="AH10" s="5"/>
      <c r="AI10" s="5"/>
      <c r="AJ10" s="5"/>
      <c r="AK10" s="5"/>
      <c r="AL10" s="5"/>
    </row>
    <row r="11" spans="2:38" s="1" customFormat="1" ht="11.25">
      <c r="B11" s="5">
        <v>4</v>
      </c>
      <c r="C11" s="5" t="s">
        <v>6</v>
      </c>
      <c r="D11" s="22">
        <f t="shared" si="0"/>
        <v>35400</v>
      </c>
      <c r="E11" s="47">
        <f t="shared" si="1"/>
        <v>0.09259259259259256</v>
      </c>
      <c r="F11" s="22">
        <v>32400</v>
      </c>
      <c r="G11" s="13">
        <f t="shared" si="2"/>
        <v>4300</v>
      </c>
      <c r="H11" s="5">
        <f t="shared" si="3"/>
        <v>4800</v>
      </c>
      <c r="I11" s="5">
        <v>24</v>
      </c>
      <c r="J11" s="5"/>
      <c r="K11" s="5">
        <v>-1000</v>
      </c>
      <c r="L11" s="5"/>
      <c r="M11" s="5"/>
      <c r="N11" s="5"/>
      <c r="O11" s="5">
        <v>-500</v>
      </c>
      <c r="P11" s="5"/>
      <c r="Q11" s="5">
        <v>1000</v>
      </c>
      <c r="R11" s="5"/>
      <c r="S11" s="5"/>
      <c r="T11" s="5"/>
      <c r="U11" s="51"/>
      <c r="V11" s="12">
        <f t="shared" si="4"/>
        <v>31100</v>
      </c>
      <c r="W11" s="5">
        <f t="shared" si="5"/>
        <v>5100</v>
      </c>
      <c r="X11" s="5">
        <v>17</v>
      </c>
      <c r="Y11" s="5">
        <v>10000</v>
      </c>
      <c r="Z11" s="5">
        <v>3000</v>
      </c>
      <c r="AA11" s="5">
        <v>2000</v>
      </c>
      <c r="AB11" s="5">
        <v>3000</v>
      </c>
      <c r="AC11" s="5">
        <v>1000</v>
      </c>
      <c r="AD11" s="5">
        <v>7000</v>
      </c>
      <c r="AE11" s="5"/>
      <c r="AF11" s="5"/>
      <c r="AG11" s="5"/>
      <c r="AH11" s="5"/>
      <c r="AI11" s="5"/>
      <c r="AJ11" s="5"/>
      <c r="AK11" s="5"/>
      <c r="AL11" s="5"/>
    </row>
    <row r="12" spans="2:38" s="1" customFormat="1" ht="11.25">
      <c r="B12" s="5">
        <v>5</v>
      </c>
      <c r="C12" s="5" t="s">
        <v>1</v>
      </c>
      <c r="D12" s="22">
        <f t="shared" si="0"/>
        <v>20800</v>
      </c>
      <c r="E12" s="47">
        <f t="shared" si="1"/>
        <v>-0.19066147859922178</v>
      </c>
      <c r="F12" s="22">
        <v>25700</v>
      </c>
      <c r="G12" s="13">
        <f t="shared" si="2"/>
        <v>6300</v>
      </c>
      <c r="H12" s="5">
        <f t="shared" si="3"/>
        <v>6800</v>
      </c>
      <c r="I12" s="5">
        <v>34</v>
      </c>
      <c r="J12" s="5">
        <v>500</v>
      </c>
      <c r="K12" s="5"/>
      <c r="L12" s="5">
        <v>500</v>
      </c>
      <c r="M12" s="5"/>
      <c r="N12" s="5"/>
      <c r="O12" s="5">
        <v>-2500</v>
      </c>
      <c r="P12" s="5"/>
      <c r="Q12" s="5">
        <v>1000</v>
      </c>
      <c r="R12" s="5"/>
      <c r="S12" s="5"/>
      <c r="T12" s="5"/>
      <c r="U12" s="51"/>
      <c r="V12" s="12">
        <f t="shared" si="4"/>
        <v>14500</v>
      </c>
      <c r="W12" s="5">
        <f t="shared" si="5"/>
        <v>1500</v>
      </c>
      <c r="X12" s="5">
        <v>5</v>
      </c>
      <c r="Y12" s="5">
        <v>10000</v>
      </c>
      <c r="Z12" s="5"/>
      <c r="AA12" s="5"/>
      <c r="AB12" s="5">
        <v>2000</v>
      </c>
      <c r="AC12" s="5"/>
      <c r="AD12" s="5"/>
      <c r="AE12" s="5"/>
      <c r="AF12" s="5"/>
      <c r="AG12" s="5"/>
      <c r="AH12" s="5"/>
      <c r="AI12" s="5"/>
      <c r="AJ12" s="5"/>
      <c r="AK12" s="5">
        <v>1000</v>
      </c>
      <c r="AL12" s="5"/>
    </row>
    <row r="13" spans="2:38" s="1" customFormat="1" ht="11.25">
      <c r="B13" s="5">
        <v>6</v>
      </c>
      <c r="C13" s="5" t="s">
        <v>12</v>
      </c>
      <c r="D13" s="22">
        <f t="shared" si="0"/>
        <v>20700</v>
      </c>
      <c r="E13" s="47">
        <f t="shared" si="1"/>
        <v>0.029850746268656803</v>
      </c>
      <c r="F13" s="22">
        <v>20100</v>
      </c>
      <c r="G13" s="13">
        <f t="shared" si="2"/>
        <v>700</v>
      </c>
      <c r="H13" s="5">
        <f t="shared" si="3"/>
        <v>2200</v>
      </c>
      <c r="I13" s="5">
        <v>11</v>
      </c>
      <c r="J13" s="5"/>
      <c r="K13" s="5">
        <v>-1000</v>
      </c>
      <c r="L13" s="5"/>
      <c r="M13" s="5">
        <v>-500</v>
      </c>
      <c r="N13" s="5"/>
      <c r="O13" s="5">
        <v>-500</v>
      </c>
      <c r="P13" s="5"/>
      <c r="Q13" s="5"/>
      <c r="R13" s="5"/>
      <c r="S13" s="5"/>
      <c r="T13" s="5">
        <v>500</v>
      </c>
      <c r="U13" s="51" t="s">
        <v>142</v>
      </c>
      <c r="V13" s="12">
        <f t="shared" si="4"/>
        <v>20000</v>
      </c>
      <c r="W13" s="5">
        <f t="shared" si="5"/>
        <v>3000</v>
      </c>
      <c r="X13" s="5">
        <v>10</v>
      </c>
      <c r="Y13" s="5">
        <v>5000</v>
      </c>
      <c r="Z13" s="5"/>
      <c r="AA13" s="5"/>
      <c r="AB13" s="5"/>
      <c r="AC13" s="5"/>
      <c r="AD13" s="5"/>
      <c r="AE13" s="5">
        <v>6000</v>
      </c>
      <c r="AF13" s="5">
        <v>2000</v>
      </c>
      <c r="AG13" s="5">
        <v>2000</v>
      </c>
      <c r="AH13" s="5"/>
      <c r="AI13" s="5">
        <v>1000</v>
      </c>
      <c r="AJ13" s="5"/>
      <c r="AK13" s="5">
        <v>1000</v>
      </c>
      <c r="AL13" s="5"/>
    </row>
    <row r="14" spans="2:38" s="1" customFormat="1" ht="11.25">
      <c r="B14" s="5">
        <v>7</v>
      </c>
      <c r="C14" s="5" t="s">
        <v>4</v>
      </c>
      <c r="D14" s="22">
        <f t="shared" si="0"/>
        <v>20300</v>
      </c>
      <c r="E14" s="47">
        <f t="shared" si="1"/>
        <v>-0.06451612903225812</v>
      </c>
      <c r="F14" s="22">
        <v>21700</v>
      </c>
      <c r="G14" s="13">
        <f t="shared" si="2"/>
        <v>4200</v>
      </c>
      <c r="H14" s="5">
        <f t="shared" si="3"/>
        <v>4200</v>
      </c>
      <c r="I14" s="5">
        <v>21</v>
      </c>
      <c r="J14" s="5"/>
      <c r="K14" s="5"/>
      <c r="L14" s="5"/>
      <c r="M14" s="5">
        <v>-1000</v>
      </c>
      <c r="N14" s="5"/>
      <c r="O14" s="5">
        <v>-500</v>
      </c>
      <c r="P14" s="5"/>
      <c r="Q14" s="5">
        <v>1000</v>
      </c>
      <c r="R14" s="5"/>
      <c r="S14" s="5"/>
      <c r="T14" s="5">
        <v>500</v>
      </c>
      <c r="U14" s="51" t="s">
        <v>141</v>
      </c>
      <c r="V14" s="12">
        <f t="shared" si="4"/>
        <v>16100</v>
      </c>
      <c r="W14" s="5">
        <f t="shared" si="5"/>
        <v>5100</v>
      </c>
      <c r="X14" s="5">
        <v>17</v>
      </c>
      <c r="Y14" s="5">
        <v>5000</v>
      </c>
      <c r="Z14" s="5"/>
      <c r="AA14" s="5"/>
      <c r="AB14" s="5"/>
      <c r="AC14" s="5">
        <v>5000</v>
      </c>
      <c r="AD14" s="5">
        <v>1000</v>
      </c>
      <c r="AE14" s="5"/>
      <c r="AF14" s="5"/>
      <c r="AG14" s="5"/>
      <c r="AH14" s="5"/>
      <c r="AI14" s="5"/>
      <c r="AJ14" s="5"/>
      <c r="AK14" s="5"/>
      <c r="AL14" s="5"/>
    </row>
    <row r="15" spans="2:38" s="1" customFormat="1" ht="12" customHeight="1">
      <c r="B15" s="5">
        <v>8</v>
      </c>
      <c r="C15" s="5" t="s">
        <v>7</v>
      </c>
      <c r="D15" s="22">
        <f t="shared" si="0"/>
        <v>20300</v>
      </c>
      <c r="E15" s="47">
        <f t="shared" si="1"/>
        <v>-0.15062761506276146</v>
      </c>
      <c r="F15" s="22">
        <v>23900</v>
      </c>
      <c r="G15" s="13">
        <f t="shared" si="2"/>
        <v>1400</v>
      </c>
      <c r="H15" s="5">
        <f t="shared" si="3"/>
        <v>3400</v>
      </c>
      <c r="I15" s="5">
        <v>17</v>
      </c>
      <c r="J15" s="5"/>
      <c r="K15" s="5">
        <v>-1000</v>
      </c>
      <c r="L15" s="5"/>
      <c r="M15" s="5">
        <v>-500</v>
      </c>
      <c r="N15" s="5"/>
      <c r="O15" s="5">
        <v>-500</v>
      </c>
      <c r="P15" s="5"/>
      <c r="Q15" s="5"/>
      <c r="R15" s="5"/>
      <c r="S15" s="5"/>
      <c r="T15" s="5"/>
      <c r="U15" s="51"/>
      <c r="V15" s="12">
        <f t="shared" si="4"/>
        <v>18900</v>
      </c>
      <c r="W15" s="5">
        <f t="shared" si="5"/>
        <v>3900</v>
      </c>
      <c r="X15" s="5">
        <v>13</v>
      </c>
      <c r="Y15" s="5">
        <v>5000</v>
      </c>
      <c r="Z15" s="5"/>
      <c r="AA15" s="5">
        <v>4000</v>
      </c>
      <c r="AB15" s="5">
        <v>1000</v>
      </c>
      <c r="AC15" s="5">
        <v>3000</v>
      </c>
      <c r="AD15" s="5">
        <v>1000</v>
      </c>
      <c r="AE15" s="5"/>
      <c r="AF15" s="5"/>
      <c r="AG15" s="5"/>
      <c r="AH15" s="5"/>
      <c r="AI15" s="5"/>
      <c r="AJ15" s="5"/>
      <c r="AK15" s="5">
        <v>1000</v>
      </c>
      <c r="AL15" s="5"/>
    </row>
    <row r="16" spans="2:38" s="1" customFormat="1" ht="11.25">
      <c r="B16" s="5">
        <v>9</v>
      </c>
      <c r="C16" s="5" t="s">
        <v>2</v>
      </c>
      <c r="D16" s="22">
        <f t="shared" si="0"/>
        <v>20000</v>
      </c>
      <c r="E16" s="47">
        <f t="shared" si="1"/>
        <v>0.36986301369863006</v>
      </c>
      <c r="F16" s="22">
        <v>14600</v>
      </c>
      <c r="G16" s="13">
        <f t="shared" si="2"/>
        <v>8800</v>
      </c>
      <c r="H16" s="5">
        <f t="shared" si="3"/>
        <v>5800</v>
      </c>
      <c r="I16" s="5">
        <v>29</v>
      </c>
      <c r="J16" s="5">
        <v>1500</v>
      </c>
      <c r="K16" s="5"/>
      <c r="L16" s="5"/>
      <c r="M16" s="5"/>
      <c r="N16" s="5">
        <v>500</v>
      </c>
      <c r="O16" s="5"/>
      <c r="P16" s="5"/>
      <c r="Q16" s="5">
        <v>1000</v>
      </c>
      <c r="R16" s="5"/>
      <c r="S16" s="5"/>
      <c r="T16" s="5"/>
      <c r="U16" s="51"/>
      <c r="V16" s="12">
        <f t="shared" si="4"/>
        <v>11200</v>
      </c>
      <c r="W16" s="5">
        <f t="shared" si="5"/>
        <v>4200</v>
      </c>
      <c r="X16" s="5">
        <v>14</v>
      </c>
      <c r="Y16" s="5"/>
      <c r="Z16" s="5"/>
      <c r="AA16" s="5"/>
      <c r="AB16" s="5"/>
      <c r="AC16" s="5">
        <v>1000</v>
      </c>
      <c r="AD16" s="5">
        <v>1000</v>
      </c>
      <c r="AE16" s="5"/>
      <c r="AF16" s="5"/>
      <c r="AG16" s="5"/>
      <c r="AH16" s="5"/>
      <c r="AI16" s="5"/>
      <c r="AJ16" s="5">
        <v>4000</v>
      </c>
      <c r="AK16" s="5">
        <v>1000</v>
      </c>
      <c r="AL16" s="5"/>
    </row>
    <row r="17" spans="2:38" s="1" customFormat="1" ht="11.25">
      <c r="B17" s="5">
        <v>10</v>
      </c>
      <c r="C17" s="5" t="s">
        <v>48</v>
      </c>
      <c r="D17" s="22">
        <f t="shared" si="0"/>
        <v>19800</v>
      </c>
      <c r="E17" s="47">
        <f t="shared" si="1"/>
        <v>0.346938775510204</v>
      </c>
      <c r="F17" s="22">
        <v>14700</v>
      </c>
      <c r="G17" s="13">
        <f t="shared" si="2"/>
        <v>6600</v>
      </c>
      <c r="H17" s="5">
        <f t="shared" si="3"/>
        <v>3600</v>
      </c>
      <c r="I17" s="5">
        <v>18</v>
      </c>
      <c r="J17" s="5">
        <v>500</v>
      </c>
      <c r="K17" s="5"/>
      <c r="L17" s="5">
        <v>500</v>
      </c>
      <c r="M17" s="5"/>
      <c r="N17" s="5">
        <v>500</v>
      </c>
      <c r="O17" s="5"/>
      <c r="P17" s="5"/>
      <c r="Q17" s="5">
        <v>1000</v>
      </c>
      <c r="R17" s="5"/>
      <c r="S17" s="5"/>
      <c r="T17" s="5">
        <v>500</v>
      </c>
      <c r="U17" s="51" t="s">
        <v>151</v>
      </c>
      <c r="V17" s="12">
        <f t="shared" si="4"/>
        <v>13200</v>
      </c>
      <c r="W17" s="5">
        <f t="shared" si="5"/>
        <v>4200</v>
      </c>
      <c r="X17" s="5">
        <v>14</v>
      </c>
      <c r="Y17" s="5"/>
      <c r="Z17" s="5"/>
      <c r="AA17" s="5"/>
      <c r="AB17" s="5"/>
      <c r="AC17" s="5"/>
      <c r="AD17" s="5"/>
      <c r="AE17" s="5">
        <v>9000</v>
      </c>
      <c r="AF17" s="5"/>
      <c r="AG17" s="5"/>
      <c r="AH17" s="5"/>
      <c r="AI17" s="5"/>
      <c r="AJ17" s="5"/>
      <c r="AK17" s="5"/>
      <c r="AL17" s="5"/>
    </row>
    <row r="18" spans="2:38" s="1" customFormat="1" ht="11.25">
      <c r="B18" s="5">
        <v>11</v>
      </c>
      <c r="C18" s="5" t="s">
        <v>9</v>
      </c>
      <c r="D18" s="22">
        <f t="shared" si="0"/>
        <v>19550</v>
      </c>
      <c r="E18" s="47">
        <f t="shared" si="1"/>
        <v>0.4064748201438848</v>
      </c>
      <c r="F18" s="22">
        <v>13900</v>
      </c>
      <c r="G18" s="13">
        <f t="shared" si="2"/>
        <v>4050</v>
      </c>
      <c r="H18" s="5">
        <f t="shared" si="3"/>
        <v>3800</v>
      </c>
      <c r="I18" s="5">
        <v>19</v>
      </c>
      <c r="J18" s="5"/>
      <c r="K18" s="5">
        <v>-500</v>
      </c>
      <c r="L18" s="5"/>
      <c r="M18" s="5">
        <v>-250</v>
      </c>
      <c r="N18" s="5"/>
      <c r="O18" s="5">
        <v>-500</v>
      </c>
      <c r="P18" s="5"/>
      <c r="Q18" s="5">
        <v>1000</v>
      </c>
      <c r="R18" s="5"/>
      <c r="S18" s="5"/>
      <c r="T18" s="5">
        <v>500</v>
      </c>
      <c r="U18" s="51" t="s">
        <v>154</v>
      </c>
      <c r="V18" s="12">
        <f t="shared" si="4"/>
        <v>15500</v>
      </c>
      <c r="W18" s="5">
        <f t="shared" si="5"/>
        <v>4500</v>
      </c>
      <c r="X18" s="5">
        <v>15</v>
      </c>
      <c r="Y18" s="5">
        <v>5000</v>
      </c>
      <c r="Z18" s="5"/>
      <c r="AA18" s="5"/>
      <c r="AB18" s="5">
        <v>1000</v>
      </c>
      <c r="AC18" s="5">
        <v>1000</v>
      </c>
      <c r="AD18" s="5"/>
      <c r="AE18" s="5"/>
      <c r="AF18" s="5"/>
      <c r="AG18" s="5"/>
      <c r="AH18" s="5"/>
      <c r="AI18" s="5"/>
      <c r="AJ18" s="5">
        <v>4000</v>
      </c>
      <c r="AK18" s="5"/>
      <c r="AL18" s="5"/>
    </row>
    <row r="19" spans="2:38" s="1" customFormat="1" ht="11.25">
      <c r="B19" s="5">
        <v>12</v>
      </c>
      <c r="C19" s="5" t="s">
        <v>3</v>
      </c>
      <c r="D19" s="22">
        <f t="shared" si="0"/>
        <v>12700</v>
      </c>
      <c r="E19" s="47">
        <f t="shared" si="1"/>
        <v>-0.11188811188811187</v>
      </c>
      <c r="F19" s="22">
        <v>14300</v>
      </c>
      <c r="G19" s="13">
        <f t="shared" si="2"/>
        <v>8300</v>
      </c>
      <c r="H19" s="5">
        <f t="shared" si="3"/>
        <v>6200</v>
      </c>
      <c r="I19" s="5">
        <v>31</v>
      </c>
      <c r="J19" s="5"/>
      <c r="K19" s="5"/>
      <c r="L19" s="5"/>
      <c r="M19" s="5"/>
      <c r="N19" s="5">
        <v>1000</v>
      </c>
      <c r="O19" s="5"/>
      <c r="P19" s="5"/>
      <c r="Q19" s="5">
        <v>1000</v>
      </c>
      <c r="R19" s="5"/>
      <c r="S19" s="5"/>
      <c r="T19" s="5">
        <v>100</v>
      </c>
      <c r="U19" s="51" t="s">
        <v>152</v>
      </c>
      <c r="V19" s="12">
        <f t="shared" si="4"/>
        <v>4400</v>
      </c>
      <c r="W19" s="5">
        <f t="shared" si="5"/>
        <v>2400</v>
      </c>
      <c r="X19" s="5">
        <v>8</v>
      </c>
      <c r="Y19" s="5"/>
      <c r="Z19" s="5"/>
      <c r="AA19" s="5"/>
      <c r="AB19" s="5"/>
      <c r="AC19" s="5"/>
      <c r="AD19" s="5">
        <v>2000</v>
      </c>
      <c r="AE19" s="5"/>
      <c r="AF19" s="5"/>
      <c r="AG19" s="5"/>
      <c r="AH19" s="5"/>
      <c r="AI19" s="5"/>
      <c r="AJ19" s="5"/>
      <c r="AK19" s="5"/>
      <c r="AL19" s="5"/>
    </row>
    <row r="20" spans="2:38" s="1" customFormat="1" ht="11.25">
      <c r="B20" s="5">
        <v>13</v>
      </c>
      <c r="C20" s="5" t="s">
        <v>10</v>
      </c>
      <c r="D20" s="22">
        <f t="shared" si="0"/>
        <v>12400</v>
      </c>
      <c r="E20" s="47">
        <f t="shared" si="1"/>
        <v>-0.12676056338028174</v>
      </c>
      <c r="F20" s="22">
        <v>14200</v>
      </c>
      <c r="G20" s="13">
        <f t="shared" si="2"/>
        <v>-1800</v>
      </c>
      <c r="H20" s="5">
        <f t="shared" si="3"/>
        <v>200</v>
      </c>
      <c r="I20" s="5">
        <v>1</v>
      </c>
      <c r="J20" s="5"/>
      <c r="K20" s="5">
        <v>-1500</v>
      </c>
      <c r="L20" s="5"/>
      <c r="M20" s="5">
        <v>-500</v>
      </c>
      <c r="N20" s="5"/>
      <c r="O20" s="5"/>
      <c r="P20" s="5"/>
      <c r="Q20" s="5"/>
      <c r="R20" s="5"/>
      <c r="S20" s="5"/>
      <c r="T20" s="5"/>
      <c r="U20" s="51"/>
      <c r="V20" s="12">
        <f t="shared" si="4"/>
        <v>14200</v>
      </c>
      <c r="W20" s="5">
        <f t="shared" si="5"/>
        <v>1200</v>
      </c>
      <c r="X20" s="5">
        <v>4</v>
      </c>
      <c r="Y20" s="5">
        <v>5000</v>
      </c>
      <c r="Z20" s="5">
        <v>3000</v>
      </c>
      <c r="AA20" s="5">
        <v>2000</v>
      </c>
      <c r="AB20" s="5">
        <v>1000</v>
      </c>
      <c r="AC20" s="5">
        <v>1000</v>
      </c>
      <c r="AD20" s="5"/>
      <c r="AE20" s="5"/>
      <c r="AF20" s="5"/>
      <c r="AG20" s="5"/>
      <c r="AH20" s="5"/>
      <c r="AI20" s="5"/>
      <c r="AJ20" s="5"/>
      <c r="AK20" s="5">
        <v>1000</v>
      </c>
      <c r="AL20" s="5"/>
    </row>
    <row r="21" spans="2:38" s="1" customFormat="1" ht="11.25">
      <c r="B21" s="5">
        <v>14</v>
      </c>
      <c r="C21" s="5" t="s">
        <v>135</v>
      </c>
      <c r="D21" s="22">
        <f t="shared" si="0"/>
        <v>12400</v>
      </c>
      <c r="E21" s="47">
        <f t="shared" si="1"/>
        <v>0.05982905982905984</v>
      </c>
      <c r="F21" s="22">
        <v>11700</v>
      </c>
      <c r="G21" s="13">
        <f>SUM(N21:T21)+H21+L21</f>
        <v>400</v>
      </c>
      <c r="H21" s="5">
        <f t="shared" si="3"/>
        <v>400</v>
      </c>
      <c r="I21" s="5">
        <v>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2">
        <f t="shared" si="4"/>
        <v>12000</v>
      </c>
      <c r="W21" s="5">
        <f t="shared" si="5"/>
        <v>6000</v>
      </c>
      <c r="X21" s="5">
        <v>20</v>
      </c>
      <c r="Y21" s="5">
        <v>5000</v>
      </c>
      <c r="Z21" s="5"/>
      <c r="AA21" s="5"/>
      <c r="AB21" s="5">
        <v>1000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2:38" s="1" customFormat="1" ht="12" customHeight="1">
      <c r="B22" s="5">
        <v>15</v>
      </c>
      <c r="C22" s="5" t="s">
        <v>131</v>
      </c>
      <c r="D22" s="22">
        <f t="shared" si="0"/>
        <v>10050</v>
      </c>
      <c r="E22" s="47"/>
      <c r="F22" s="22">
        <v>0</v>
      </c>
      <c r="G22" s="13">
        <f>SUM(J22:T22)+H22</f>
        <v>8450</v>
      </c>
      <c r="H22" s="5">
        <f t="shared" si="3"/>
        <v>6200</v>
      </c>
      <c r="I22" s="5">
        <v>31</v>
      </c>
      <c r="J22" s="5">
        <v>250</v>
      </c>
      <c r="K22" s="5"/>
      <c r="L22" s="5">
        <v>500</v>
      </c>
      <c r="M22" s="5"/>
      <c r="N22" s="5">
        <v>500</v>
      </c>
      <c r="O22" s="5"/>
      <c r="P22" s="5"/>
      <c r="Q22" s="5">
        <v>1000</v>
      </c>
      <c r="R22" s="5"/>
      <c r="S22" s="5"/>
      <c r="T22" s="5"/>
      <c r="U22" s="51"/>
      <c r="V22" s="12">
        <f t="shared" si="4"/>
        <v>1600</v>
      </c>
      <c r="W22" s="5">
        <f t="shared" si="5"/>
        <v>600</v>
      </c>
      <c r="X22" s="5">
        <v>2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>
        <v>1000</v>
      </c>
      <c r="AL22" s="5"/>
    </row>
    <row r="23" spans="2:38" s="1" customFormat="1" ht="11.25">
      <c r="B23" s="5">
        <v>16</v>
      </c>
      <c r="C23" s="5" t="s">
        <v>11</v>
      </c>
      <c r="D23" s="22">
        <f t="shared" si="0"/>
        <v>7900</v>
      </c>
      <c r="E23" s="47">
        <f aca="true" t="shared" si="6" ref="E23:E30">D23/F23-1</f>
        <v>-0.24761904761904763</v>
      </c>
      <c r="F23" s="22">
        <v>10500</v>
      </c>
      <c r="G23" s="13">
        <f>SUM(J23:T23)+H23</f>
        <v>-300</v>
      </c>
      <c r="H23" s="5">
        <f t="shared" si="3"/>
        <v>200</v>
      </c>
      <c r="I23" s="5">
        <v>1</v>
      </c>
      <c r="J23" s="5"/>
      <c r="K23" s="5"/>
      <c r="L23" s="5"/>
      <c r="M23" s="5">
        <v>-500</v>
      </c>
      <c r="N23" s="5"/>
      <c r="O23" s="5"/>
      <c r="P23" s="5"/>
      <c r="Q23" s="5"/>
      <c r="R23" s="5"/>
      <c r="S23" s="5"/>
      <c r="T23" s="5"/>
      <c r="U23" s="51"/>
      <c r="V23" s="12">
        <f t="shared" si="4"/>
        <v>8200</v>
      </c>
      <c r="W23" s="5">
        <f t="shared" si="5"/>
        <v>4200</v>
      </c>
      <c r="X23" s="5">
        <v>14</v>
      </c>
      <c r="Y23" s="5"/>
      <c r="Z23" s="5"/>
      <c r="AA23" s="5"/>
      <c r="AB23" s="5">
        <v>2000</v>
      </c>
      <c r="AC23" s="5"/>
      <c r="AD23" s="5">
        <v>1000</v>
      </c>
      <c r="AE23" s="5"/>
      <c r="AF23" s="5"/>
      <c r="AG23" s="5"/>
      <c r="AH23" s="5"/>
      <c r="AI23" s="5"/>
      <c r="AJ23" s="5"/>
      <c r="AK23" s="5">
        <v>1000</v>
      </c>
      <c r="AL23" s="5"/>
    </row>
    <row r="24" spans="2:38" s="1" customFormat="1" ht="11.25">
      <c r="B24" s="5">
        <v>17</v>
      </c>
      <c r="C24" s="5" t="s">
        <v>136</v>
      </c>
      <c r="D24" s="22">
        <f t="shared" si="0"/>
        <v>7200</v>
      </c>
      <c r="E24" s="47">
        <f t="shared" si="6"/>
        <v>0.19999999999999996</v>
      </c>
      <c r="F24" s="22">
        <v>6000</v>
      </c>
      <c r="G24" s="13">
        <f>SUM(N24:T24)+H24+L24</f>
        <v>900</v>
      </c>
      <c r="H24" s="5">
        <f t="shared" si="3"/>
        <v>400</v>
      </c>
      <c r="I24" s="5">
        <v>2</v>
      </c>
      <c r="J24" s="5"/>
      <c r="K24" s="5"/>
      <c r="L24" s="5">
        <v>500</v>
      </c>
      <c r="M24" s="5"/>
      <c r="N24" s="5"/>
      <c r="O24" s="5"/>
      <c r="P24" s="5"/>
      <c r="Q24" s="5"/>
      <c r="R24" s="5"/>
      <c r="S24" s="5"/>
      <c r="T24" s="5"/>
      <c r="U24" s="5"/>
      <c r="V24" s="12">
        <f t="shared" si="4"/>
        <v>6300</v>
      </c>
      <c r="W24" s="5">
        <f t="shared" si="5"/>
        <v>3300</v>
      </c>
      <c r="X24" s="5">
        <v>11</v>
      </c>
      <c r="Y24" s="5"/>
      <c r="Z24" s="5"/>
      <c r="AA24" s="5"/>
      <c r="AB24" s="5">
        <v>1000</v>
      </c>
      <c r="AC24" s="5"/>
      <c r="AD24" s="5">
        <v>1000</v>
      </c>
      <c r="AE24" s="5"/>
      <c r="AF24" s="5"/>
      <c r="AG24" s="5"/>
      <c r="AH24" s="5"/>
      <c r="AI24" s="5"/>
      <c r="AJ24" s="5"/>
      <c r="AK24" s="5">
        <v>1000</v>
      </c>
      <c r="AL24" s="5"/>
    </row>
    <row r="25" spans="2:38" s="1" customFormat="1" ht="11.25">
      <c r="B25" s="5">
        <v>18</v>
      </c>
      <c r="C25" s="5" t="s">
        <v>137</v>
      </c>
      <c r="D25" s="22">
        <f t="shared" si="0"/>
        <v>6800</v>
      </c>
      <c r="E25" s="47">
        <f t="shared" si="6"/>
        <v>1.0606060606060606</v>
      </c>
      <c r="F25" s="22">
        <v>3300</v>
      </c>
      <c r="G25" s="13">
        <f>SUM(N25:T25)+H25+L25</f>
        <v>3200</v>
      </c>
      <c r="H25" s="5">
        <f t="shared" si="3"/>
        <v>2200</v>
      </c>
      <c r="I25" s="5">
        <v>11</v>
      </c>
      <c r="J25" s="5"/>
      <c r="K25" s="5"/>
      <c r="L25" s="5">
        <v>500</v>
      </c>
      <c r="M25" s="5"/>
      <c r="N25" s="5">
        <v>500</v>
      </c>
      <c r="O25" s="5"/>
      <c r="P25" s="5"/>
      <c r="Q25" s="5"/>
      <c r="R25" s="5"/>
      <c r="S25" s="5"/>
      <c r="T25" s="5"/>
      <c r="U25" s="5"/>
      <c r="V25" s="12">
        <f t="shared" si="4"/>
        <v>3600</v>
      </c>
      <c r="W25" s="5">
        <f t="shared" si="5"/>
        <v>3600</v>
      </c>
      <c r="X25" s="5">
        <v>12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 s="1" customFormat="1" ht="11.25">
      <c r="B26" s="5">
        <v>19</v>
      </c>
      <c r="C26" s="5" t="s">
        <v>8</v>
      </c>
      <c r="D26" s="22">
        <f t="shared" si="0"/>
        <v>6750</v>
      </c>
      <c r="E26" s="47">
        <f t="shared" si="6"/>
        <v>-0.09999999999999998</v>
      </c>
      <c r="F26" s="22">
        <v>7500</v>
      </c>
      <c r="G26" s="13">
        <f>SUM(J26:T26)+H26</f>
        <v>4550</v>
      </c>
      <c r="H26" s="5">
        <f t="shared" si="3"/>
        <v>3800</v>
      </c>
      <c r="I26" s="5">
        <v>19</v>
      </c>
      <c r="J26" s="5"/>
      <c r="K26" s="5"/>
      <c r="L26" s="5"/>
      <c r="M26" s="5">
        <v>-250</v>
      </c>
      <c r="N26" s="5"/>
      <c r="O26" s="5"/>
      <c r="P26" s="5"/>
      <c r="Q26" s="5">
        <v>1000</v>
      </c>
      <c r="R26" s="5"/>
      <c r="S26" s="5"/>
      <c r="T26" s="5"/>
      <c r="U26" s="51"/>
      <c r="V26" s="12">
        <f t="shared" si="4"/>
        <v>2200</v>
      </c>
      <c r="W26" s="5">
        <f t="shared" si="5"/>
        <v>1200</v>
      </c>
      <c r="X26" s="5">
        <v>4</v>
      </c>
      <c r="Y26" s="5"/>
      <c r="Z26" s="5"/>
      <c r="AA26" s="5"/>
      <c r="AB26" s="5"/>
      <c r="AC26" s="5"/>
      <c r="AD26" s="5">
        <v>1000</v>
      </c>
      <c r="AE26" s="5"/>
      <c r="AF26" s="5"/>
      <c r="AG26" s="5"/>
      <c r="AH26" s="5"/>
      <c r="AI26" s="5"/>
      <c r="AJ26" s="5"/>
      <c r="AK26" s="5"/>
      <c r="AL26" s="5"/>
    </row>
    <row r="27" spans="2:38" s="1" customFormat="1" ht="11.25">
      <c r="B27" s="5">
        <v>20</v>
      </c>
      <c r="C27" s="5" t="s">
        <v>80</v>
      </c>
      <c r="D27" s="22">
        <f t="shared" si="0"/>
        <v>6750</v>
      </c>
      <c r="E27" s="47">
        <f t="shared" si="6"/>
        <v>0.03846153846153855</v>
      </c>
      <c r="F27" s="22">
        <v>6500</v>
      </c>
      <c r="G27" s="13">
        <f>SUM(J27:T27)+H27</f>
        <v>1350</v>
      </c>
      <c r="H27" s="5">
        <f t="shared" si="3"/>
        <v>600</v>
      </c>
      <c r="I27" s="5">
        <v>3</v>
      </c>
      <c r="J27" s="5"/>
      <c r="K27" s="5"/>
      <c r="L27" s="5"/>
      <c r="M27" s="5">
        <v>-250</v>
      </c>
      <c r="N27" s="5"/>
      <c r="O27" s="5"/>
      <c r="P27" s="5"/>
      <c r="Q27" s="5"/>
      <c r="R27" s="5"/>
      <c r="S27" s="5"/>
      <c r="T27" s="5">
        <v>1000</v>
      </c>
      <c r="U27" s="51" t="s">
        <v>155</v>
      </c>
      <c r="V27" s="12">
        <f t="shared" si="4"/>
        <v>5400</v>
      </c>
      <c r="W27" s="5">
        <f t="shared" si="5"/>
        <v>5400</v>
      </c>
      <c r="X27" s="5">
        <v>18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2:38" s="1" customFormat="1" ht="11.25">
      <c r="B28" s="5">
        <v>21</v>
      </c>
      <c r="C28" s="5" t="s">
        <v>13</v>
      </c>
      <c r="D28" s="22">
        <f t="shared" si="0"/>
        <v>6700</v>
      </c>
      <c r="E28" s="47">
        <f t="shared" si="6"/>
        <v>0.09836065573770503</v>
      </c>
      <c r="F28" s="22">
        <v>6100</v>
      </c>
      <c r="G28" s="13">
        <f>SUM(J28:T28)+H28</f>
        <v>2300</v>
      </c>
      <c r="H28" s="5">
        <f t="shared" si="3"/>
        <v>800</v>
      </c>
      <c r="I28" s="5">
        <v>4</v>
      </c>
      <c r="J28" s="5"/>
      <c r="K28" s="5"/>
      <c r="L28" s="5">
        <v>500</v>
      </c>
      <c r="M28" s="5"/>
      <c r="N28" s="5"/>
      <c r="O28" s="5"/>
      <c r="P28" s="5"/>
      <c r="Q28" s="5"/>
      <c r="R28" s="5"/>
      <c r="S28" s="5"/>
      <c r="T28" s="5">
        <v>1000</v>
      </c>
      <c r="U28" s="51" t="s">
        <v>140</v>
      </c>
      <c r="V28" s="12">
        <f t="shared" si="4"/>
        <v>4400</v>
      </c>
      <c r="W28" s="5">
        <f t="shared" si="5"/>
        <v>2400</v>
      </c>
      <c r="X28" s="5">
        <v>8</v>
      </c>
      <c r="Y28" s="5"/>
      <c r="Z28" s="5"/>
      <c r="AA28" s="5"/>
      <c r="AB28" s="5"/>
      <c r="AC28" s="5"/>
      <c r="AD28" s="5">
        <v>1000</v>
      </c>
      <c r="AE28" s="5"/>
      <c r="AF28" s="5"/>
      <c r="AG28" s="5"/>
      <c r="AH28" s="5"/>
      <c r="AI28" s="5"/>
      <c r="AJ28" s="5"/>
      <c r="AK28" s="5">
        <v>1000</v>
      </c>
      <c r="AL28" s="5"/>
    </row>
    <row r="29" spans="2:38" s="1" customFormat="1" ht="11.25">
      <c r="B29" s="5">
        <v>22</v>
      </c>
      <c r="C29" s="5" t="s">
        <v>78</v>
      </c>
      <c r="D29" s="22">
        <f t="shared" si="0"/>
        <v>5550</v>
      </c>
      <c r="E29" s="47">
        <f t="shared" si="6"/>
        <v>0.04716981132075482</v>
      </c>
      <c r="F29" s="22">
        <v>5300</v>
      </c>
      <c r="G29" s="13">
        <f>SUM(J29:T29)+H29</f>
        <v>150</v>
      </c>
      <c r="H29" s="5">
        <f t="shared" si="3"/>
        <v>400</v>
      </c>
      <c r="I29" s="5">
        <v>2</v>
      </c>
      <c r="J29" s="5"/>
      <c r="K29" s="5"/>
      <c r="L29" s="5"/>
      <c r="M29" s="5">
        <v>-250</v>
      </c>
      <c r="N29" s="5"/>
      <c r="O29" s="5"/>
      <c r="P29" s="5"/>
      <c r="Q29" s="5"/>
      <c r="R29" s="5"/>
      <c r="S29" s="5"/>
      <c r="T29" s="5"/>
      <c r="U29" s="51"/>
      <c r="V29" s="12">
        <f t="shared" si="4"/>
        <v>5400</v>
      </c>
      <c r="W29" s="5">
        <f t="shared" si="5"/>
        <v>5400</v>
      </c>
      <c r="X29" s="5">
        <v>18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s="1" customFormat="1" ht="11.25">
      <c r="B30" s="5">
        <v>23</v>
      </c>
      <c r="C30" s="5" t="s">
        <v>143</v>
      </c>
      <c r="D30" s="22">
        <f t="shared" si="0"/>
        <v>5300</v>
      </c>
      <c r="E30" s="47">
        <f t="shared" si="6"/>
        <v>0.10416666666666674</v>
      </c>
      <c r="F30" s="22">
        <v>4800</v>
      </c>
      <c r="G30" s="13">
        <f>SUM(N30:T30)+H30+L30</f>
        <v>200</v>
      </c>
      <c r="H30" s="5">
        <f t="shared" si="3"/>
        <v>200</v>
      </c>
      <c r="I30" s="5">
        <v>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2">
        <f t="shared" si="4"/>
        <v>5100</v>
      </c>
      <c r="W30" s="5">
        <f t="shared" si="5"/>
        <v>2100</v>
      </c>
      <c r="X30" s="5">
        <v>7</v>
      </c>
      <c r="Y30" s="5"/>
      <c r="Z30" s="5"/>
      <c r="AA30" s="5"/>
      <c r="AB30" s="5"/>
      <c r="AC30" s="5"/>
      <c r="AD30" s="5"/>
      <c r="AE30" s="5">
        <v>3000</v>
      </c>
      <c r="AF30" s="5"/>
      <c r="AG30" s="5"/>
      <c r="AH30" s="5"/>
      <c r="AI30" s="5"/>
      <c r="AJ30" s="5"/>
      <c r="AK30" s="5"/>
      <c r="AL30" s="5"/>
    </row>
    <row r="31" spans="2:38" s="1" customFormat="1" ht="11.25">
      <c r="B31" s="5">
        <v>24</v>
      </c>
      <c r="C31" s="5" t="s">
        <v>138</v>
      </c>
      <c r="D31" s="22">
        <f t="shared" si="0"/>
        <v>5200</v>
      </c>
      <c r="E31" s="47"/>
      <c r="F31" s="22">
        <v>0</v>
      </c>
      <c r="G31" s="13">
        <f>SUM(N31:T31)+H31+L31</f>
        <v>4000</v>
      </c>
      <c r="H31" s="5">
        <f t="shared" si="3"/>
        <v>1000</v>
      </c>
      <c r="I31" s="5">
        <v>5</v>
      </c>
      <c r="J31" s="5"/>
      <c r="K31" s="5"/>
      <c r="L31" s="5"/>
      <c r="M31" s="5"/>
      <c r="N31" s="5"/>
      <c r="O31" s="5"/>
      <c r="P31" s="5"/>
      <c r="Q31" s="5"/>
      <c r="R31" s="5">
        <v>2000</v>
      </c>
      <c r="S31" s="5">
        <v>1000</v>
      </c>
      <c r="T31" s="5"/>
      <c r="U31" s="5"/>
      <c r="V31" s="12">
        <f t="shared" si="4"/>
        <v>1200</v>
      </c>
      <c r="W31" s="5">
        <f t="shared" si="5"/>
        <v>1200</v>
      </c>
      <c r="X31" s="5">
        <v>4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 s="1" customFormat="1" ht="11.25">
      <c r="B32" s="5">
        <v>25</v>
      </c>
      <c r="C32" s="5" t="s">
        <v>132</v>
      </c>
      <c r="D32" s="22">
        <f t="shared" si="0"/>
        <v>5150</v>
      </c>
      <c r="E32" s="47"/>
      <c r="F32" s="22">
        <v>0</v>
      </c>
      <c r="G32" s="13">
        <f>SUM(J32:T32)+H32</f>
        <v>4850</v>
      </c>
      <c r="H32" s="5">
        <f t="shared" si="3"/>
        <v>3600</v>
      </c>
      <c r="I32" s="5">
        <v>18</v>
      </c>
      <c r="J32" s="5">
        <v>250</v>
      </c>
      <c r="K32" s="5"/>
      <c r="L32" s="5">
        <v>500</v>
      </c>
      <c r="M32" s="5"/>
      <c r="N32" s="5">
        <v>500</v>
      </c>
      <c r="O32" s="5"/>
      <c r="P32" s="5"/>
      <c r="Q32" s="5"/>
      <c r="R32" s="5"/>
      <c r="S32" s="5"/>
      <c r="T32" s="5"/>
      <c r="U32" s="51"/>
      <c r="V32" s="12">
        <f t="shared" si="4"/>
        <v>300</v>
      </c>
      <c r="W32" s="5">
        <f t="shared" si="5"/>
        <v>300</v>
      </c>
      <c r="X32" s="5">
        <v>1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s="1" customFormat="1" ht="11.25">
      <c r="B33" s="5">
        <v>26</v>
      </c>
      <c r="C33" s="5" t="s">
        <v>79</v>
      </c>
      <c r="D33" s="22">
        <f t="shared" si="0"/>
        <v>5050</v>
      </c>
      <c r="E33" s="47">
        <f>D33/F33-1</f>
        <v>0.010000000000000009</v>
      </c>
      <c r="F33" s="22">
        <v>5000</v>
      </c>
      <c r="G33" s="13">
        <f>SUM(J33:T33)+H33</f>
        <v>-50</v>
      </c>
      <c r="H33" s="5">
        <f t="shared" si="3"/>
        <v>200</v>
      </c>
      <c r="I33" s="5">
        <v>1</v>
      </c>
      <c r="J33" s="5"/>
      <c r="K33" s="5"/>
      <c r="L33" s="5"/>
      <c r="M33" s="5">
        <v>-250</v>
      </c>
      <c r="N33" s="5"/>
      <c r="O33" s="5"/>
      <c r="P33" s="5"/>
      <c r="Q33" s="5"/>
      <c r="R33" s="5"/>
      <c r="S33" s="5"/>
      <c r="T33" s="5"/>
      <c r="U33" s="51"/>
      <c r="V33" s="12">
        <f t="shared" si="4"/>
        <v>5100</v>
      </c>
      <c r="W33" s="5">
        <f t="shared" si="5"/>
        <v>5100</v>
      </c>
      <c r="X33" s="5">
        <v>17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 s="1" customFormat="1" ht="11.25">
      <c r="B34" s="5">
        <v>27</v>
      </c>
      <c r="C34" s="5" t="s">
        <v>100</v>
      </c>
      <c r="D34" s="22">
        <f t="shared" si="0"/>
        <v>3300</v>
      </c>
      <c r="E34" s="47">
        <f>D34/F34-1</f>
        <v>-0.2142857142857143</v>
      </c>
      <c r="F34" s="22">
        <v>4200</v>
      </c>
      <c r="G34" s="13">
        <f>SUM(J34:T34)+H34</f>
        <v>1800</v>
      </c>
      <c r="H34" s="5">
        <f t="shared" si="3"/>
        <v>1800</v>
      </c>
      <c r="I34" s="5">
        <v>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1"/>
      <c r="V34" s="12">
        <f t="shared" si="4"/>
        <v>1500</v>
      </c>
      <c r="W34" s="5">
        <f t="shared" si="5"/>
        <v>1500</v>
      </c>
      <c r="X34" s="5">
        <v>5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2:38" s="1" customFormat="1" ht="11.25">
      <c r="B35" s="5">
        <v>28</v>
      </c>
      <c r="C35" s="5" t="s">
        <v>77</v>
      </c>
      <c r="D35" s="22">
        <f t="shared" si="0"/>
        <v>3250</v>
      </c>
      <c r="E35" s="47">
        <f>D35/F35-1</f>
        <v>-0.044117647058823484</v>
      </c>
      <c r="F35" s="22">
        <v>3400</v>
      </c>
      <c r="G35" s="13">
        <f>SUM(J35:T35)+H35</f>
        <v>-50</v>
      </c>
      <c r="H35" s="5">
        <f t="shared" si="3"/>
        <v>200</v>
      </c>
      <c r="I35" s="5">
        <v>1</v>
      </c>
      <c r="J35" s="5"/>
      <c r="K35" s="5"/>
      <c r="L35" s="5"/>
      <c r="M35" s="5">
        <v>-250</v>
      </c>
      <c r="N35" s="5"/>
      <c r="O35" s="5"/>
      <c r="P35" s="5"/>
      <c r="Q35" s="5"/>
      <c r="R35" s="5"/>
      <c r="S35" s="5"/>
      <c r="T35" s="5"/>
      <c r="U35" s="51"/>
      <c r="V35" s="12">
        <f t="shared" si="4"/>
        <v>3300</v>
      </c>
      <c r="W35" s="5">
        <f t="shared" si="5"/>
        <v>3300</v>
      </c>
      <c r="X35" s="5">
        <v>11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s="1" customFormat="1" ht="11.25">
      <c r="B36" s="5">
        <v>29</v>
      </c>
      <c r="C36" s="5" t="s">
        <v>14</v>
      </c>
      <c r="D36" s="22">
        <f t="shared" si="0"/>
        <v>2700</v>
      </c>
      <c r="E36" s="47">
        <f>D36/F36-1</f>
        <v>-0.49056603773584906</v>
      </c>
      <c r="F36" s="22">
        <v>5300</v>
      </c>
      <c r="G36" s="13">
        <f>SUM(J36:T36)+H36</f>
        <v>1800</v>
      </c>
      <c r="H36" s="5">
        <f t="shared" si="3"/>
        <v>1800</v>
      </c>
      <c r="I36" s="5">
        <v>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1"/>
      <c r="V36" s="12">
        <f t="shared" si="4"/>
        <v>900</v>
      </c>
      <c r="W36" s="5">
        <f t="shared" si="5"/>
        <v>900</v>
      </c>
      <c r="X36" s="5">
        <v>3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 s="1" customFormat="1" ht="11.25">
      <c r="B37" s="5" t="s">
        <v>149</v>
      </c>
      <c r="C37" s="5"/>
      <c r="D37" s="22">
        <f>SUM(D8:D36)</f>
        <v>442200</v>
      </c>
      <c r="E37" s="47">
        <f>D37/F37-1</f>
        <v>0.1491683991683992</v>
      </c>
      <c r="F37" s="22">
        <f>SUM(F8:F36)</f>
        <v>384800</v>
      </c>
      <c r="G37" s="1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1"/>
      <c r="V37" s="12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9" spans="2:38" s="1" customFormat="1" ht="13.5">
      <c r="B39" s="40"/>
      <c r="C39" t="s">
        <v>139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2:38" s="1" customFormat="1" ht="13.5">
      <c r="B40" s="40"/>
      <c r="C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2:23" ht="13.5">
      <c r="B41" s="52" t="s">
        <v>145</v>
      </c>
      <c r="D41" s="1"/>
      <c r="E41" s="1"/>
      <c r="F41" s="1"/>
      <c r="G41" s="1"/>
      <c r="H41" s="1"/>
      <c r="I41" s="1"/>
      <c r="J41" s="1"/>
      <c r="K41" s="1"/>
      <c r="L41" s="1"/>
      <c r="M41" s="1"/>
      <c r="Q41" s="1"/>
      <c r="V41" s="1"/>
      <c r="W41" s="1"/>
    </row>
    <row r="42" spans="2:38" s="1" customFormat="1" ht="11.25">
      <c r="B42" s="5"/>
      <c r="C42" s="5" t="s">
        <v>126</v>
      </c>
      <c r="D42" s="22">
        <f aca="true" t="shared" si="7" ref="D42:D47">G42+V42</f>
        <v>13500</v>
      </c>
      <c r="E42" s="47">
        <f aca="true" t="shared" si="8" ref="E42:E47">D42/F42-1</f>
        <v>0.022727272727272707</v>
      </c>
      <c r="F42" s="22">
        <v>13200</v>
      </c>
      <c r="G42" s="13">
        <f>SUM(N42:T42)+H42+L42</f>
        <v>0</v>
      </c>
      <c r="H42" s="5">
        <f aca="true" t="shared" si="9" ref="H42:H47">I42*200</f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">
        <f aca="true" t="shared" si="10" ref="V42:V47">SUM(Y42:AL42)+W42</f>
        <v>13500</v>
      </c>
      <c r="W42" s="5">
        <f aca="true" t="shared" si="11" ref="W42:W47">X42*300</f>
        <v>1500</v>
      </c>
      <c r="X42" s="5">
        <v>5</v>
      </c>
      <c r="Y42" s="5"/>
      <c r="Z42" s="5"/>
      <c r="AA42" s="5">
        <v>2000</v>
      </c>
      <c r="AB42" s="5"/>
      <c r="AC42" s="5"/>
      <c r="AD42" s="5"/>
      <c r="AE42" s="5">
        <v>6000</v>
      </c>
      <c r="AF42" s="5">
        <v>4000</v>
      </c>
      <c r="AG42" s="5"/>
      <c r="AH42" s="5"/>
      <c r="AI42" s="5"/>
      <c r="AJ42" s="5"/>
      <c r="AK42" s="5"/>
      <c r="AL42" s="5"/>
    </row>
    <row r="43" spans="2:38" s="1" customFormat="1" ht="11.25">
      <c r="B43" s="5"/>
      <c r="C43" s="5" t="s">
        <v>94</v>
      </c>
      <c r="D43" s="22">
        <f t="shared" si="7"/>
        <v>6100</v>
      </c>
      <c r="E43" s="47">
        <f t="shared" si="8"/>
        <v>0.051724137931034475</v>
      </c>
      <c r="F43" s="22">
        <v>5800</v>
      </c>
      <c r="G43" s="13">
        <f>SUM(N43:T43)+H43+L43</f>
        <v>0</v>
      </c>
      <c r="H43" s="5">
        <f t="shared" si="9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2">
        <f t="shared" si="10"/>
        <v>6100</v>
      </c>
      <c r="W43" s="5">
        <f t="shared" si="11"/>
        <v>5100</v>
      </c>
      <c r="X43" s="5">
        <v>17</v>
      </c>
      <c r="Y43" s="5"/>
      <c r="Z43" s="5"/>
      <c r="AA43" s="5"/>
      <c r="AB43" s="5"/>
      <c r="AC43" s="5">
        <v>1000</v>
      </c>
      <c r="AD43" s="5"/>
      <c r="AE43" s="5"/>
      <c r="AF43" s="5"/>
      <c r="AG43" s="5"/>
      <c r="AH43" s="5"/>
      <c r="AI43" s="5"/>
      <c r="AJ43" s="5"/>
      <c r="AK43" s="5"/>
      <c r="AL43" s="5"/>
    </row>
    <row r="44" spans="2:38" s="1" customFormat="1" ht="11.25">
      <c r="B44" s="5"/>
      <c r="C44" s="5" t="s">
        <v>49</v>
      </c>
      <c r="D44" s="22">
        <f t="shared" si="7"/>
        <v>5000</v>
      </c>
      <c r="E44" s="47">
        <f t="shared" si="8"/>
        <v>-0.07407407407407407</v>
      </c>
      <c r="F44" s="22">
        <v>5400</v>
      </c>
      <c r="G44" s="13">
        <f>SUM(J44:T44)+H44</f>
        <v>-500</v>
      </c>
      <c r="H44" s="5">
        <f t="shared" si="9"/>
        <v>0</v>
      </c>
      <c r="I44" s="5">
        <v>0</v>
      </c>
      <c r="J44" s="5"/>
      <c r="K44" s="5"/>
      <c r="L44" s="5"/>
      <c r="M44" s="5">
        <v>-500</v>
      </c>
      <c r="N44" s="5"/>
      <c r="O44" s="5"/>
      <c r="P44" s="5"/>
      <c r="Q44" s="5"/>
      <c r="R44" s="5"/>
      <c r="S44" s="5"/>
      <c r="T44" s="5"/>
      <c r="U44" s="51"/>
      <c r="V44" s="12">
        <f t="shared" si="10"/>
        <v>5500</v>
      </c>
      <c r="W44" s="5">
        <f t="shared" si="11"/>
        <v>4500</v>
      </c>
      <c r="X44" s="5">
        <v>15</v>
      </c>
      <c r="Y44" s="5"/>
      <c r="Z44" s="5"/>
      <c r="AA44" s="5"/>
      <c r="AB44" s="5"/>
      <c r="AC44" s="5"/>
      <c r="AD44" s="5">
        <v>1000</v>
      </c>
      <c r="AE44" s="5"/>
      <c r="AF44" s="5"/>
      <c r="AG44" s="5"/>
      <c r="AH44" s="5"/>
      <c r="AI44" s="5"/>
      <c r="AJ44" s="5"/>
      <c r="AK44" s="5"/>
      <c r="AL44" s="5"/>
    </row>
    <row r="45" spans="2:38" s="1" customFormat="1" ht="11.25">
      <c r="B45" s="5"/>
      <c r="C45" s="5" t="s">
        <v>144</v>
      </c>
      <c r="D45" s="22">
        <f t="shared" si="7"/>
        <v>4100</v>
      </c>
      <c r="E45" s="47">
        <f t="shared" si="8"/>
        <v>0.07894736842105265</v>
      </c>
      <c r="F45" s="22">
        <v>3800</v>
      </c>
      <c r="G45" s="13">
        <f>SUM(N45:T45)+H45+L45</f>
        <v>0</v>
      </c>
      <c r="H45" s="5">
        <f t="shared" si="9"/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2">
        <f t="shared" si="10"/>
        <v>4100</v>
      </c>
      <c r="W45" s="5">
        <f t="shared" si="11"/>
        <v>2100</v>
      </c>
      <c r="X45" s="5">
        <v>7</v>
      </c>
      <c r="Y45" s="5"/>
      <c r="Z45" s="5"/>
      <c r="AA45" s="5"/>
      <c r="AB45" s="5"/>
      <c r="AC45" s="5">
        <v>1000</v>
      </c>
      <c r="AD45" s="5">
        <v>1000</v>
      </c>
      <c r="AE45" s="5"/>
      <c r="AF45" s="5"/>
      <c r="AG45" s="5"/>
      <c r="AH45" s="5"/>
      <c r="AI45" s="5"/>
      <c r="AJ45" s="5"/>
      <c r="AK45" s="5"/>
      <c r="AL45" s="5"/>
    </row>
    <row r="46" spans="2:38" s="1" customFormat="1" ht="11.25">
      <c r="B46" s="5"/>
      <c r="C46" s="5" t="s">
        <v>93</v>
      </c>
      <c r="D46" s="22">
        <f t="shared" si="7"/>
        <v>1500</v>
      </c>
      <c r="E46" s="47">
        <f t="shared" si="8"/>
        <v>0.25</v>
      </c>
      <c r="F46" s="22">
        <v>1200</v>
      </c>
      <c r="G46" s="13">
        <f>SUM(N46:T46)+H46+L46</f>
        <v>0</v>
      </c>
      <c r="H46" s="5">
        <f t="shared" si="9"/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>
        <f t="shared" si="10"/>
        <v>1500</v>
      </c>
      <c r="W46" s="5">
        <f t="shared" si="11"/>
        <v>1500</v>
      </c>
      <c r="X46" s="5">
        <v>5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s="1" customFormat="1" ht="11.25">
      <c r="B47" s="5"/>
      <c r="C47" s="5" t="s">
        <v>95</v>
      </c>
      <c r="D47" s="22">
        <f t="shared" si="7"/>
        <v>1200</v>
      </c>
      <c r="E47" s="47">
        <f t="shared" si="8"/>
        <v>0.33333333333333326</v>
      </c>
      <c r="F47" s="22">
        <v>900</v>
      </c>
      <c r="G47" s="13">
        <f>SUM(N47:T47)+H47+L47</f>
        <v>0</v>
      </c>
      <c r="H47" s="5">
        <f t="shared" si="9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2">
        <f t="shared" si="10"/>
        <v>1200</v>
      </c>
      <c r="W47" s="5">
        <f t="shared" si="11"/>
        <v>1200</v>
      </c>
      <c r="X47" s="5">
        <v>4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</sheetData>
  <sheetProtection/>
  <mergeCells count="9">
    <mergeCell ref="T4:U4"/>
    <mergeCell ref="H5:I5"/>
    <mergeCell ref="W5:X5"/>
    <mergeCell ref="J5:K5"/>
    <mergeCell ref="J6:K6"/>
    <mergeCell ref="L5:M5"/>
    <mergeCell ref="L6:M6"/>
    <mergeCell ref="N5:O5"/>
    <mergeCell ref="N6:O6"/>
  </mergeCells>
  <printOptions/>
  <pageMargins left="0.2" right="0.2" top="0.42" bottom="0.2" header="0.512" footer="0.41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5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18" sqref="Y18"/>
    </sheetView>
  </sheetViews>
  <sheetFormatPr defaultColWidth="9.00390625" defaultRowHeight="13.5" outlineLevelCol="1"/>
  <cols>
    <col min="1" max="1" width="1.12109375" style="0" customWidth="1"/>
    <col min="2" max="2" width="3.00390625" style="0" bestFit="1" customWidth="1"/>
    <col min="3" max="3" width="3.00390625" style="0" customWidth="1"/>
    <col min="4" max="4" width="14.125" style="0" customWidth="1"/>
    <col min="5" max="5" width="10.50390625" style="0" customWidth="1"/>
    <col min="6" max="6" width="7.25390625" style="0" bestFit="1" customWidth="1"/>
    <col min="7" max="7" width="11.50390625" style="0" customWidth="1" outlineLevel="1"/>
    <col min="8" max="8" width="9.50390625" style="0" customWidth="1"/>
    <col min="9" max="9" width="10.00390625" style="0" customWidth="1" outlineLevel="1"/>
    <col min="10" max="10" width="6.00390625" style="0" customWidth="1" outlineLevel="1"/>
    <col min="11" max="11" width="7.25390625" style="0" customWidth="1" outlineLevel="1"/>
    <col min="12" max="12" width="7.375" style="0" customWidth="1" outlineLevel="1"/>
    <col min="13" max="18" width="6.75390625" style="0" customWidth="1" outlineLevel="1"/>
    <col min="19" max="19" width="10.50390625" style="0" customWidth="1" outlineLevel="1"/>
    <col min="20" max="20" width="10.125" style="0" customWidth="1" outlineLevel="1"/>
    <col min="21" max="21" width="13.875" style="0" customWidth="1" outlineLevel="1"/>
    <col min="22" max="22" width="10.50390625" style="0" customWidth="1" outlineLevel="1"/>
    <col min="23" max="23" width="7.75390625" style="0" customWidth="1" outlineLevel="1"/>
    <col min="24" max="24" width="13.625" style="0" customWidth="1" outlineLevel="1"/>
    <col min="25" max="25" width="9.50390625" style="0" customWidth="1"/>
    <col min="26" max="27" width="7.50390625" style="0" customWidth="1" outlineLevel="1"/>
    <col min="28" max="28" width="7.875" style="0" customWidth="1" outlineLevel="1"/>
    <col min="29" max="38" width="6.50390625" style="0" customWidth="1" outlineLevel="1"/>
    <col min="39" max="39" width="7.50390625" style="0" customWidth="1" outlineLevel="1"/>
    <col min="40" max="40" width="6.375" style="0" customWidth="1" outlineLevel="1"/>
    <col min="41" max="41" width="7.125" style="0" customWidth="1" outlineLevel="1" collapsed="1"/>
  </cols>
  <sheetData>
    <row r="2" ht="14.25">
      <c r="D2" s="42" t="s">
        <v>177</v>
      </c>
    </row>
    <row r="3" spans="2:41" s="1" customFormat="1" ht="11.25">
      <c r="B3" s="2"/>
      <c r="C3" s="2"/>
      <c r="D3" s="2" t="s">
        <v>76</v>
      </c>
      <c r="E3" s="19" t="s">
        <v>163</v>
      </c>
      <c r="F3" s="44" t="s">
        <v>103</v>
      </c>
      <c r="G3" s="44" t="s">
        <v>129</v>
      </c>
      <c r="H3" s="7" t="s">
        <v>164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4" t="s">
        <v>148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</row>
    <row r="4" spans="2:41" s="1" customFormat="1" ht="11.25">
      <c r="B4" s="3"/>
      <c r="C4" s="3"/>
      <c r="D4" s="3" t="s">
        <v>75</v>
      </c>
      <c r="E4" s="20" t="s">
        <v>156</v>
      </c>
      <c r="F4" s="45" t="s">
        <v>105</v>
      </c>
      <c r="G4" s="45" t="s">
        <v>47</v>
      </c>
      <c r="H4" s="8" t="s">
        <v>121</v>
      </c>
      <c r="I4" s="23"/>
      <c r="J4" s="24"/>
      <c r="K4" s="26"/>
      <c r="L4" s="26"/>
      <c r="M4" s="23"/>
      <c r="N4" s="26"/>
      <c r="O4" s="23"/>
      <c r="P4" s="26"/>
      <c r="Q4" s="23"/>
      <c r="R4" s="26"/>
      <c r="S4" s="25" t="s">
        <v>38</v>
      </c>
      <c r="T4" s="25" t="s">
        <v>39</v>
      </c>
      <c r="U4" s="25" t="s">
        <v>37</v>
      </c>
      <c r="V4" s="25" t="s">
        <v>41</v>
      </c>
      <c r="W4" s="66" t="s">
        <v>114</v>
      </c>
      <c r="X4" s="67"/>
      <c r="Y4" s="15" t="s">
        <v>165</v>
      </c>
      <c r="Z4" s="23"/>
      <c r="AA4" s="24"/>
      <c r="AB4" s="23" t="s">
        <v>55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4"/>
      <c r="AO4" s="30" t="s">
        <v>107</v>
      </c>
    </row>
    <row r="5" spans="2:41" s="1" customFormat="1" ht="11.25">
      <c r="B5" s="3"/>
      <c r="C5" s="3"/>
      <c r="D5" s="3"/>
      <c r="E5" s="20" t="s">
        <v>157</v>
      </c>
      <c r="F5" s="20" t="s">
        <v>104</v>
      </c>
      <c r="G5" s="20" t="s">
        <v>157</v>
      </c>
      <c r="H5" s="8" t="s">
        <v>84</v>
      </c>
      <c r="I5" s="62" t="s">
        <v>44</v>
      </c>
      <c r="J5" s="63"/>
      <c r="K5" s="62" t="s">
        <v>158</v>
      </c>
      <c r="L5" s="63"/>
      <c r="M5" s="62" t="s">
        <v>134</v>
      </c>
      <c r="N5" s="63"/>
      <c r="O5" s="62" t="s">
        <v>98</v>
      </c>
      <c r="P5" s="63"/>
      <c r="Q5" s="62" t="s">
        <v>159</v>
      </c>
      <c r="R5" s="63"/>
      <c r="S5" s="29" t="s">
        <v>112</v>
      </c>
      <c r="T5" s="29" t="s">
        <v>40</v>
      </c>
      <c r="U5" s="29" t="s">
        <v>31</v>
      </c>
      <c r="V5" s="29" t="s">
        <v>40</v>
      </c>
      <c r="W5" s="43" t="s">
        <v>150</v>
      </c>
      <c r="X5" s="30"/>
      <c r="Y5" s="15"/>
      <c r="Z5" s="62" t="s">
        <v>52</v>
      </c>
      <c r="AA5" s="63"/>
      <c r="AB5" s="31" t="s">
        <v>160</v>
      </c>
      <c r="AC5" s="23" t="s">
        <v>161</v>
      </c>
      <c r="AD5" s="26"/>
      <c r="AE5" s="26"/>
      <c r="AF5" s="26"/>
      <c r="AG5" s="24"/>
      <c r="AH5" s="23" t="s">
        <v>162</v>
      </c>
      <c r="AI5" s="26"/>
      <c r="AJ5" s="26"/>
      <c r="AK5" s="26"/>
      <c r="AL5" s="24"/>
      <c r="AM5" s="25"/>
      <c r="AN5" s="25"/>
      <c r="AO5" s="30" t="s">
        <v>108</v>
      </c>
    </row>
    <row r="6" spans="2:41" s="1" customFormat="1" ht="11.25">
      <c r="B6" s="3"/>
      <c r="C6" s="3"/>
      <c r="D6" s="3"/>
      <c r="E6" s="20"/>
      <c r="F6" s="45"/>
      <c r="G6" s="45"/>
      <c r="H6" s="8"/>
      <c r="I6" s="31"/>
      <c r="J6" s="30"/>
      <c r="K6" s="64" t="s">
        <v>97</v>
      </c>
      <c r="L6" s="65"/>
      <c r="M6" s="64" t="s">
        <v>97</v>
      </c>
      <c r="N6" s="65"/>
      <c r="O6" s="64" t="s">
        <v>97</v>
      </c>
      <c r="P6" s="65"/>
      <c r="Q6" s="64" t="s">
        <v>97</v>
      </c>
      <c r="R6" s="65"/>
      <c r="S6" s="29" t="s">
        <v>40</v>
      </c>
      <c r="T6" s="29"/>
      <c r="U6" s="29" t="s">
        <v>178</v>
      </c>
      <c r="V6" s="29"/>
      <c r="W6" s="43" t="s">
        <v>146</v>
      </c>
      <c r="X6" s="30"/>
      <c r="Y6" s="15"/>
      <c r="Z6" s="31"/>
      <c r="AA6" s="30"/>
      <c r="AB6" s="31"/>
      <c r="AC6" s="31"/>
      <c r="AD6" s="25" t="s">
        <v>15</v>
      </c>
      <c r="AE6" s="25" t="s">
        <v>19</v>
      </c>
      <c r="AF6" s="25" t="s">
        <v>21</v>
      </c>
      <c r="AG6" s="25" t="s">
        <v>20</v>
      </c>
      <c r="AH6" s="31"/>
      <c r="AI6" s="25" t="s">
        <v>16</v>
      </c>
      <c r="AJ6" s="25" t="s">
        <v>17</v>
      </c>
      <c r="AK6" s="25" t="s">
        <v>18</v>
      </c>
      <c r="AL6" s="25" t="s">
        <v>22</v>
      </c>
      <c r="AM6" s="29" t="s">
        <v>124</v>
      </c>
      <c r="AN6" s="29" t="s">
        <v>29</v>
      </c>
      <c r="AO6" s="30" t="s">
        <v>109</v>
      </c>
    </row>
    <row r="7" spans="2:41" s="1" customFormat="1" ht="14.25" customHeight="1">
      <c r="B7" s="3"/>
      <c r="C7" s="3"/>
      <c r="D7" s="3"/>
      <c r="E7" s="20"/>
      <c r="F7" s="45"/>
      <c r="G7" s="45"/>
      <c r="H7" s="8"/>
      <c r="I7" s="31"/>
      <c r="J7" s="30"/>
      <c r="K7" s="68" t="s">
        <v>180</v>
      </c>
      <c r="L7" s="69"/>
      <c r="M7" s="69"/>
      <c r="N7" s="69"/>
      <c r="O7" s="69"/>
      <c r="P7" s="69"/>
      <c r="Q7" s="69"/>
      <c r="R7" s="70"/>
      <c r="S7" s="29"/>
      <c r="T7" s="29"/>
      <c r="U7" s="29" t="s">
        <v>179</v>
      </c>
      <c r="V7" s="29"/>
      <c r="W7" s="43"/>
      <c r="X7" s="30"/>
      <c r="Y7" s="15"/>
      <c r="Z7" s="31"/>
      <c r="AA7" s="30"/>
      <c r="AB7" s="31"/>
      <c r="AC7" s="31"/>
      <c r="AD7" s="29"/>
      <c r="AE7" s="29"/>
      <c r="AF7" s="29"/>
      <c r="AG7" s="29"/>
      <c r="AH7" s="31"/>
      <c r="AI7" s="29"/>
      <c r="AJ7" s="29"/>
      <c r="AK7" s="29"/>
      <c r="AL7" s="29"/>
      <c r="AM7" s="29"/>
      <c r="AN7" s="29"/>
      <c r="AO7" s="30"/>
    </row>
    <row r="8" spans="2:41" s="1" customFormat="1" ht="13.5" customHeight="1">
      <c r="B8" s="3"/>
      <c r="C8" s="3"/>
      <c r="D8" s="4"/>
      <c r="E8" s="21"/>
      <c r="F8" s="46"/>
      <c r="G8" s="46"/>
      <c r="H8" s="9"/>
      <c r="I8" s="32" t="s">
        <v>81</v>
      </c>
      <c r="J8" s="36" t="s">
        <v>27</v>
      </c>
      <c r="K8" s="48" t="s">
        <v>110</v>
      </c>
      <c r="L8" s="48" t="s">
        <v>111</v>
      </c>
      <c r="M8" s="48" t="s">
        <v>110</v>
      </c>
      <c r="N8" s="48" t="s">
        <v>111</v>
      </c>
      <c r="O8" s="48" t="s">
        <v>110</v>
      </c>
      <c r="P8" s="48" t="s">
        <v>111</v>
      </c>
      <c r="Q8" s="48" t="s">
        <v>110</v>
      </c>
      <c r="R8" s="48" t="s">
        <v>111</v>
      </c>
      <c r="S8" s="36" t="s">
        <v>73</v>
      </c>
      <c r="T8" s="36" t="s">
        <v>42</v>
      </c>
      <c r="U8" s="36" t="s">
        <v>24</v>
      </c>
      <c r="V8" s="36" t="s">
        <v>42</v>
      </c>
      <c r="W8" s="49" t="s">
        <v>153</v>
      </c>
      <c r="X8" s="50" t="s">
        <v>117</v>
      </c>
      <c r="Y8" s="39"/>
      <c r="Z8" s="16" t="s">
        <v>82</v>
      </c>
      <c r="AA8" s="37" t="s">
        <v>74</v>
      </c>
      <c r="AB8" s="16" t="s">
        <v>26</v>
      </c>
      <c r="AC8" s="16" t="s">
        <v>23</v>
      </c>
      <c r="AD8" s="38" t="s">
        <v>24</v>
      </c>
      <c r="AE8" s="38" t="s">
        <v>25</v>
      </c>
      <c r="AF8" s="38" t="s">
        <v>25</v>
      </c>
      <c r="AG8" s="38" t="s">
        <v>25</v>
      </c>
      <c r="AH8" s="16" t="s">
        <v>23</v>
      </c>
      <c r="AI8" s="38" t="s">
        <v>24</v>
      </c>
      <c r="AJ8" s="38" t="s">
        <v>25</v>
      </c>
      <c r="AK8" s="38" t="s">
        <v>25</v>
      </c>
      <c r="AL8" s="38" t="s">
        <v>25</v>
      </c>
      <c r="AM8" s="38" t="s">
        <v>24</v>
      </c>
      <c r="AN8" s="38" t="s">
        <v>35</v>
      </c>
      <c r="AO8" s="37" t="s">
        <v>122</v>
      </c>
    </row>
    <row r="9" spans="2:41" s="1" customFormat="1" ht="11.25">
      <c r="B9" s="5">
        <v>1</v>
      </c>
      <c r="C9" s="5">
        <v>1</v>
      </c>
      <c r="D9" s="5" t="s">
        <v>51</v>
      </c>
      <c r="E9" s="22">
        <f aca="true" t="shared" si="0" ref="E9:E32">H9+Y9</f>
        <v>55000</v>
      </c>
      <c r="F9" s="47">
        <f aca="true" t="shared" si="1" ref="F9:F25">E9/G9-1</f>
        <v>-0.08637873754152825</v>
      </c>
      <c r="G9" s="22">
        <v>60200</v>
      </c>
      <c r="H9" s="13">
        <f aca="true" t="shared" si="2" ref="H9:H32">SUM(K9:W9)+I9</f>
        <v>-300</v>
      </c>
      <c r="I9" s="5">
        <f aca="true" t="shared" si="3" ref="I9:I32">J9*200</f>
        <v>5200</v>
      </c>
      <c r="J9" s="5">
        <v>26</v>
      </c>
      <c r="K9" s="5"/>
      <c r="L9" s="5">
        <v>-10000</v>
      </c>
      <c r="M9" s="5"/>
      <c r="N9" s="5"/>
      <c r="O9" s="5">
        <v>1000</v>
      </c>
      <c r="P9" s="5"/>
      <c r="Q9" s="5">
        <v>500</v>
      </c>
      <c r="R9" s="5"/>
      <c r="S9" s="5"/>
      <c r="T9" s="5">
        <v>1000</v>
      </c>
      <c r="U9" s="5"/>
      <c r="V9" s="5">
        <v>1000</v>
      </c>
      <c r="W9" s="5">
        <v>1000</v>
      </c>
      <c r="X9" s="51" t="s">
        <v>170</v>
      </c>
      <c r="Y9" s="12">
        <f aca="true" t="shared" si="4" ref="Y9:Y32">SUM(AB9:AO9)+Z9</f>
        <v>55300</v>
      </c>
      <c r="Z9" s="5">
        <f aca="true" t="shared" si="5" ref="Z9:Z32">AA9*300</f>
        <v>6300</v>
      </c>
      <c r="AA9" s="5">
        <v>21</v>
      </c>
      <c r="AB9" s="5">
        <v>15000</v>
      </c>
      <c r="AC9" s="5">
        <v>6000</v>
      </c>
      <c r="AD9" s="5"/>
      <c r="AE9" s="5">
        <v>1000</v>
      </c>
      <c r="AF9" s="5">
        <v>1000</v>
      </c>
      <c r="AG9" s="5"/>
      <c r="AH9" s="5">
        <v>9000</v>
      </c>
      <c r="AI9" s="5">
        <v>6000</v>
      </c>
      <c r="AJ9" s="5">
        <v>4000</v>
      </c>
      <c r="AK9" s="5">
        <v>2000</v>
      </c>
      <c r="AL9" s="5">
        <v>5000</v>
      </c>
      <c r="AM9" s="5"/>
      <c r="AN9" s="5"/>
      <c r="AO9" s="5"/>
    </row>
    <row r="10" spans="2:41" s="1" customFormat="1" ht="11.25">
      <c r="B10" s="5">
        <v>2</v>
      </c>
      <c r="C10" s="5">
        <v>7</v>
      </c>
      <c r="D10" s="5" t="s">
        <v>6</v>
      </c>
      <c r="E10" s="22">
        <f t="shared" si="0"/>
        <v>36500</v>
      </c>
      <c r="F10" s="47">
        <f t="shared" si="1"/>
        <v>0.031073446327683607</v>
      </c>
      <c r="G10" s="22">
        <v>35400</v>
      </c>
      <c r="H10" s="13">
        <f t="shared" si="2"/>
        <v>5100</v>
      </c>
      <c r="I10" s="5">
        <f t="shared" si="3"/>
        <v>3600</v>
      </c>
      <c r="J10" s="5">
        <v>18</v>
      </c>
      <c r="K10" s="5"/>
      <c r="L10" s="5"/>
      <c r="M10" s="5"/>
      <c r="N10" s="5"/>
      <c r="O10" s="5"/>
      <c r="P10" s="5"/>
      <c r="Q10" s="5"/>
      <c r="R10" s="5"/>
      <c r="S10" s="5"/>
      <c r="T10" s="5">
        <v>1000</v>
      </c>
      <c r="U10" s="5"/>
      <c r="V10" s="5"/>
      <c r="W10" s="5">
        <v>500</v>
      </c>
      <c r="X10" s="51" t="s">
        <v>173</v>
      </c>
      <c r="Y10" s="12">
        <f t="shared" si="4"/>
        <v>31400</v>
      </c>
      <c r="Z10" s="5">
        <f t="shared" si="5"/>
        <v>5400</v>
      </c>
      <c r="AA10" s="5">
        <v>18</v>
      </c>
      <c r="AB10" s="5">
        <v>10000</v>
      </c>
      <c r="AC10" s="5">
        <v>3000</v>
      </c>
      <c r="AD10" s="5">
        <v>2000</v>
      </c>
      <c r="AE10" s="5">
        <v>3000</v>
      </c>
      <c r="AF10" s="5">
        <v>1000</v>
      </c>
      <c r="AG10" s="5">
        <v>7000</v>
      </c>
      <c r="AH10" s="5"/>
      <c r="AI10" s="5"/>
      <c r="AJ10" s="5"/>
      <c r="AK10" s="5"/>
      <c r="AL10" s="5"/>
      <c r="AM10" s="5"/>
      <c r="AN10" s="5"/>
      <c r="AO10" s="5"/>
    </row>
    <row r="11" spans="2:41" s="1" customFormat="1" ht="11.25">
      <c r="B11" s="5">
        <v>3</v>
      </c>
      <c r="C11" s="5">
        <v>5</v>
      </c>
      <c r="D11" s="5" t="s">
        <v>5</v>
      </c>
      <c r="E11" s="22">
        <f t="shared" si="0"/>
        <v>35800</v>
      </c>
      <c r="F11" s="47">
        <f t="shared" si="1"/>
        <v>-0.07253886010362698</v>
      </c>
      <c r="G11" s="22">
        <v>38600</v>
      </c>
      <c r="H11" s="13">
        <f t="shared" si="2"/>
        <v>5000</v>
      </c>
      <c r="I11" s="5">
        <f t="shared" si="3"/>
        <v>3000</v>
      </c>
      <c r="J11" s="5">
        <v>15</v>
      </c>
      <c r="K11" s="5"/>
      <c r="L11" s="5"/>
      <c r="M11" s="5">
        <v>500</v>
      </c>
      <c r="N11" s="5"/>
      <c r="O11" s="5"/>
      <c r="P11" s="5"/>
      <c r="Q11" s="5"/>
      <c r="R11" s="5"/>
      <c r="S11" s="5"/>
      <c r="T11" s="5">
        <v>1000</v>
      </c>
      <c r="U11" s="5"/>
      <c r="V11" s="5"/>
      <c r="W11" s="5">
        <v>500</v>
      </c>
      <c r="X11" s="51" t="s">
        <v>147</v>
      </c>
      <c r="Y11" s="12">
        <f t="shared" si="4"/>
        <v>30800</v>
      </c>
      <c r="Z11" s="5">
        <f t="shared" si="5"/>
        <v>4800</v>
      </c>
      <c r="AA11" s="5">
        <v>16</v>
      </c>
      <c r="AB11" s="5">
        <v>10000</v>
      </c>
      <c r="AC11" s="5">
        <v>6000</v>
      </c>
      <c r="AD11" s="5">
        <v>2000</v>
      </c>
      <c r="AE11" s="5">
        <v>3000</v>
      </c>
      <c r="AF11" s="5">
        <v>5000</v>
      </c>
      <c r="AG11" s="5"/>
      <c r="AH11" s="5"/>
      <c r="AI11" s="5"/>
      <c r="AJ11" s="5"/>
      <c r="AK11" s="5"/>
      <c r="AL11" s="5"/>
      <c r="AM11" s="5"/>
      <c r="AN11" s="5"/>
      <c r="AO11" s="5"/>
    </row>
    <row r="12" spans="2:41" s="1" customFormat="1" ht="11.25">
      <c r="B12" s="5">
        <v>4</v>
      </c>
      <c r="C12" s="5">
        <v>0</v>
      </c>
      <c r="D12" s="5" t="s">
        <v>136</v>
      </c>
      <c r="E12" s="22">
        <f t="shared" si="0"/>
        <v>31700</v>
      </c>
      <c r="F12" s="47">
        <f t="shared" si="1"/>
        <v>3.4027777777777777</v>
      </c>
      <c r="G12" s="22">
        <v>7200</v>
      </c>
      <c r="H12" s="13">
        <f t="shared" si="2"/>
        <v>12100</v>
      </c>
      <c r="I12" s="5">
        <f t="shared" si="3"/>
        <v>5800</v>
      </c>
      <c r="J12" s="5">
        <v>29</v>
      </c>
      <c r="K12" s="5">
        <v>300</v>
      </c>
      <c r="L12" s="5"/>
      <c r="M12" s="5">
        <v>1000</v>
      </c>
      <c r="N12" s="5"/>
      <c r="O12" s="5">
        <v>1000</v>
      </c>
      <c r="P12" s="5"/>
      <c r="Q12" s="5">
        <v>2000</v>
      </c>
      <c r="R12" s="5"/>
      <c r="S12" s="5"/>
      <c r="T12" s="5">
        <v>1000</v>
      </c>
      <c r="U12" s="5"/>
      <c r="V12" s="5"/>
      <c r="W12" s="5">
        <v>1000</v>
      </c>
      <c r="X12" s="51" t="s">
        <v>174</v>
      </c>
      <c r="Y12" s="12">
        <f t="shared" si="4"/>
        <v>19600</v>
      </c>
      <c r="Z12" s="5">
        <f t="shared" si="5"/>
        <v>3600</v>
      </c>
      <c r="AA12" s="5">
        <v>12</v>
      </c>
      <c r="AB12" s="5">
        <v>5000</v>
      </c>
      <c r="AC12" s="5">
        <v>3000</v>
      </c>
      <c r="AD12" s="5">
        <v>2000</v>
      </c>
      <c r="AE12" s="5">
        <v>1000</v>
      </c>
      <c r="AF12" s="5"/>
      <c r="AG12" s="5">
        <v>2000</v>
      </c>
      <c r="AH12" s="5"/>
      <c r="AI12" s="5"/>
      <c r="AJ12" s="5"/>
      <c r="AK12" s="5"/>
      <c r="AL12" s="5"/>
      <c r="AM12" s="5">
        <v>2000</v>
      </c>
      <c r="AN12" s="5">
        <v>1000</v>
      </c>
      <c r="AO12" s="5"/>
    </row>
    <row r="13" spans="2:41" s="1" customFormat="1" ht="11.25">
      <c r="B13" s="5">
        <v>5</v>
      </c>
      <c r="C13" s="5">
        <v>18</v>
      </c>
      <c r="D13" s="5" t="s">
        <v>0</v>
      </c>
      <c r="E13" s="22">
        <f t="shared" si="0"/>
        <v>30700</v>
      </c>
      <c r="F13" s="47">
        <f t="shared" si="1"/>
        <v>-0.2584541062801933</v>
      </c>
      <c r="G13" s="22">
        <v>41400</v>
      </c>
      <c r="H13" s="13">
        <f t="shared" si="2"/>
        <v>2000</v>
      </c>
      <c r="I13" s="5">
        <f t="shared" si="3"/>
        <v>3000</v>
      </c>
      <c r="J13" s="5">
        <v>15</v>
      </c>
      <c r="K13" s="5"/>
      <c r="L13" s="5"/>
      <c r="M13" s="5"/>
      <c r="N13" s="5"/>
      <c r="O13" s="5"/>
      <c r="P13" s="5">
        <v>-500</v>
      </c>
      <c r="Q13" s="5"/>
      <c r="R13" s="5">
        <v>-1000</v>
      </c>
      <c r="S13" s="5"/>
      <c r="T13" s="5"/>
      <c r="U13" s="5"/>
      <c r="V13" s="5"/>
      <c r="W13" s="5">
        <v>500</v>
      </c>
      <c r="X13" s="51" t="s">
        <v>176</v>
      </c>
      <c r="Y13" s="12">
        <f t="shared" si="4"/>
        <v>28700</v>
      </c>
      <c r="Z13" s="5">
        <f t="shared" si="5"/>
        <v>2700</v>
      </c>
      <c r="AA13" s="5">
        <v>9</v>
      </c>
      <c r="AB13" s="5"/>
      <c r="AC13" s="5">
        <v>3000</v>
      </c>
      <c r="AD13" s="5"/>
      <c r="AE13" s="5"/>
      <c r="AF13" s="5">
        <v>1000</v>
      </c>
      <c r="AG13" s="5"/>
      <c r="AH13" s="5">
        <v>9000</v>
      </c>
      <c r="AI13" s="5">
        <v>2000</v>
      </c>
      <c r="AJ13" s="5">
        <v>2000</v>
      </c>
      <c r="AK13" s="5">
        <v>1000</v>
      </c>
      <c r="AL13" s="5">
        <v>2000</v>
      </c>
      <c r="AM13" s="5">
        <v>6000</v>
      </c>
      <c r="AN13" s="5"/>
      <c r="AO13" s="5"/>
    </row>
    <row r="14" spans="2:41" s="1" customFormat="1" ht="11.25">
      <c r="B14" s="5">
        <v>6</v>
      </c>
      <c r="C14" s="5">
        <v>11</v>
      </c>
      <c r="D14" s="5" t="s">
        <v>12</v>
      </c>
      <c r="E14" s="22">
        <f t="shared" si="0"/>
        <v>30300</v>
      </c>
      <c r="F14" s="47">
        <f t="shared" si="1"/>
        <v>0.46376811594202905</v>
      </c>
      <c r="G14" s="22">
        <v>20700</v>
      </c>
      <c r="H14" s="13">
        <f t="shared" si="2"/>
        <v>7000</v>
      </c>
      <c r="I14" s="5">
        <f t="shared" si="3"/>
        <v>2000</v>
      </c>
      <c r="J14" s="5">
        <v>10</v>
      </c>
      <c r="K14" s="5"/>
      <c r="L14" s="5"/>
      <c r="M14" s="5">
        <v>500</v>
      </c>
      <c r="N14" s="5"/>
      <c r="O14" s="5"/>
      <c r="P14" s="5"/>
      <c r="Q14" s="5">
        <v>500</v>
      </c>
      <c r="R14" s="5"/>
      <c r="S14" s="5"/>
      <c r="T14" s="5"/>
      <c r="U14" s="5">
        <v>2000</v>
      </c>
      <c r="V14" s="5">
        <v>1000</v>
      </c>
      <c r="W14" s="5">
        <v>1000</v>
      </c>
      <c r="X14" s="51" t="s">
        <v>171</v>
      </c>
      <c r="Y14" s="12">
        <f t="shared" si="4"/>
        <v>23300</v>
      </c>
      <c r="Z14" s="5">
        <f t="shared" si="5"/>
        <v>3300</v>
      </c>
      <c r="AA14" s="5">
        <v>11</v>
      </c>
      <c r="AB14" s="5">
        <v>5000</v>
      </c>
      <c r="AC14" s="5"/>
      <c r="AD14" s="5"/>
      <c r="AE14" s="5"/>
      <c r="AF14" s="5"/>
      <c r="AG14" s="5"/>
      <c r="AH14" s="5">
        <v>6000</v>
      </c>
      <c r="AI14" s="5">
        <v>4000</v>
      </c>
      <c r="AJ14" s="5">
        <v>2000</v>
      </c>
      <c r="AK14" s="5">
        <v>1000</v>
      </c>
      <c r="AL14" s="5">
        <v>1000</v>
      </c>
      <c r="AM14" s="5"/>
      <c r="AN14" s="5">
        <v>1000</v>
      </c>
      <c r="AO14" s="5"/>
    </row>
    <row r="15" spans="2:41" s="1" customFormat="1" ht="11.25">
      <c r="B15" s="5">
        <v>7</v>
      </c>
      <c r="C15" s="5">
        <v>10</v>
      </c>
      <c r="D15" s="5" t="s">
        <v>48</v>
      </c>
      <c r="E15" s="22">
        <f t="shared" si="0"/>
        <v>21200</v>
      </c>
      <c r="F15" s="47">
        <f t="shared" si="1"/>
        <v>0.07070707070707072</v>
      </c>
      <c r="G15" s="22">
        <v>19800</v>
      </c>
      <c r="H15" s="13">
        <f t="shared" si="2"/>
        <v>7700</v>
      </c>
      <c r="I15" s="5">
        <f t="shared" si="3"/>
        <v>4200</v>
      </c>
      <c r="J15" s="5">
        <v>21</v>
      </c>
      <c r="K15" s="5">
        <v>2500</v>
      </c>
      <c r="L15" s="5"/>
      <c r="M15" s="5"/>
      <c r="N15" s="5"/>
      <c r="O15" s="5">
        <v>1000</v>
      </c>
      <c r="P15" s="5"/>
      <c r="Q15" s="5"/>
      <c r="R15" s="5">
        <v>-1000</v>
      </c>
      <c r="S15" s="5"/>
      <c r="T15" s="5">
        <v>1000</v>
      </c>
      <c r="U15" s="5"/>
      <c r="V15" s="5"/>
      <c r="W15" s="5"/>
      <c r="X15" s="51"/>
      <c r="Y15" s="12">
        <f t="shared" si="4"/>
        <v>13500</v>
      </c>
      <c r="Z15" s="5">
        <f t="shared" si="5"/>
        <v>4500</v>
      </c>
      <c r="AA15" s="5">
        <v>15</v>
      </c>
      <c r="AB15" s="5"/>
      <c r="AC15" s="5"/>
      <c r="AD15" s="5"/>
      <c r="AE15" s="5"/>
      <c r="AF15" s="5"/>
      <c r="AG15" s="5"/>
      <c r="AH15" s="5">
        <v>9000</v>
      </c>
      <c r="AI15" s="5"/>
      <c r="AJ15" s="5"/>
      <c r="AK15" s="5"/>
      <c r="AL15" s="5"/>
      <c r="AM15" s="5"/>
      <c r="AN15" s="5"/>
      <c r="AO15" s="5"/>
    </row>
    <row r="16" spans="2:41" s="1" customFormat="1" ht="11.25">
      <c r="B16" s="5">
        <v>8</v>
      </c>
      <c r="C16" s="5">
        <v>3</v>
      </c>
      <c r="D16" s="5" t="s">
        <v>4</v>
      </c>
      <c r="E16" s="22">
        <f t="shared" si="0"/>
        <v>20400</v>
      </c>
      <c r="F16" s="47">
        <f t="shared" si="1"/>
        <v>0.0049261083743843415</v>
      </c>
      <c r="G16" s="22">
        <v>20300</v>
      </c>
      <c r="H16" s="13">
        <f t="shared" si="2"/>
        <v>4000</v>
      </c>
      <c r="I16" s="5">
        <f t="shared" si="3"/>
        <v>3000</v>
      </c>
      <c r="J16" s="5">
        <v>15</v>
      </c>
      <c r="K16" s="5"/>
      <c r="L16" s="5"/>
      <c r="M16" s="5"/>
      <c r="N16" s="5"/>
      <c r="O16" s="5"/>
      <c r="P16" s="5"/>
      <c r="Q16" s="5"/>
      <c r="R16" s="5"/>
      <c r="S16" s="5"/>
      <c r="T16" s="5">
        <v>1000</v>
      </c>
      <c r="U16" s="5"/>
      <c r="V16" s="5"/>
      <c r="W16" s="5"/>
      <c r="X16" s="51"/>
      <c r="Y16" s="12">
        <f t="shared" si="4"/>
        <v>16400</v>
      </c>
      <c r="Z16" s="5">
        <f t="shared" si="5"/>
        <v>5400</v>
      </c>
      <c r="AA16" s="5">
        <v>18</v>
      </c>
      <c r="AB16" s="5">
        <v>5000</v>
      </c>
      <c r="AC16" s="5"/>
      <c r="AD16" s="5"/>
      <c r="AE16" s="5"/>
      <c r="AF16" s="5">
        <v>5000</v>
      </c>
      <c r="AG16" s="5">
        <v>1000</v>
      </c>
      <c r="AH16" s="5"/>
      <c r="AI16" s="5"/>
      <c r="AJ16" s="5"/>
      <c r="AK16" s="5"/>
      <c r="AL16" s="5"/>
      <c r="AM16" s="5"/>
      <c r="AN16" s="5"/>
      <c r="AO16" s="5"/>
    </row>
    <row r="17" spans="2:41" s="1" customFormat="1" ht="11.25">
      <c r="B17" s="5">
        <v>9</v>
      </c>
      <c r="C17" s="5">
        <v>4</v>
      </c>
      <c r="D17" s="5" t="s">
        <v>13</v>
      </c>
      <c r="E17" s="22">
        <f t="shared" si="0"/>
        <v>19600</v>
      </c>
      <c r="F17" s="47">
        <f t="shared" si="1"/>
        <v>1.9253731343283582</v>
      </c>
      <c r="G17" s="22">
        <v>6700</v>
      </c>
      <c r="H17" s="13">
        <f t="shared" si="2"/>
        <v>11900</v>
      </c>
      <c r="I17" s="5">
        <f t="shared" si="3"/>
        <v>5800</v>
      </c>
      <c r="J17" s="5">
        <v>29</v>
      </c>
      <c r="K17" s="5">
        <v>100</v>
      </c>
      <c r="L17" s="5"/>
      <c r="M17" s="5">
        <v>1000</v>
      </c>
      <c r="N17" s="5"/>
      <c r="O17" s="5">
        <v>1000</v>
      </c>
      <c r="P17" s="5"/>
      <c r="Q17" s="5">
        <v>2000</v>
      </c>
      <c r="R17" s="5"/>
      <c r="S17" s="5"/>
      <c r="T17" s="5">
        <v>1000</v>
      </c>
      <c r="U17" s="5"/>
      <c r="V17" s="5"/>
      <c r="W17" s="5">
        <v>1000</v>
      </c>
      <c r="X17" s="51" t="s">
        <v>175</v>
      </c>
      <c r="Y17" s="12">
        <f t="shared" si="4"/>
        <v>7700</v>
      </c>
      <c r="Z17" s="5">
        <f t="shared" si="5"/>
        <v>2700</v>
      </c>
      <c r="AA17" s="5">
        <v>9</v>
      </c>
      <c r="AB17" s="5"/>
      <c r="AC17" s="5"/>
      <c r="AD17" s="5"/>
      <c r="AE17" s="5">
        <v>1000</v>
      </c>
      <c r="AF17" s="5"/>
      <c r="AG17" s="5">
        <v>1000</v>
      </c>
      <c r="AH17" s="5"/>
      <c r="AI17" s="5"/>
      <c r="AJ17" s="5"/>
      <c r="AK17" s="5"/>
      <c r="AL17" s="5"/>
      <c r="AM17" s="5">
        <v>2000</v>
      </c>
      <c r="AN17" s="5">
        <v>1000</v>
      </c>
      <c r="AO17" s="5"/>
    </row>
    <row r="18" spans="2:41" s="1" customFormat="1" ht="12" customHeight="1">
      <c r="B18" s="5">
        <v>10</v>
      </c>
      <c r="C18" s="5">
        <v>23</v>
      </c>
      <c r="D18" s="5" t="s">
        <v>7</v>
      </c>
      <c r="E18" s="22">
        <f t="shared" si="0"/>
        <v>19600</v>
      </c>
      <c r="F18" s="47">
        <f t="shared" si="1"/>
        <v>-0.03448275862068961</v>
      </c>
      <c r="G18" s="22">
        <v>20300</v>
      </c>
      <c r="H18" s="13">
        <f t="shared" si="2"/>
        <v>400</v>
      </c>
      <c r="I18" s="5">
        <f t="shared" si="3"/>
        <v>400</v>
      </c>
      <c r="J18" s="5">
        <v>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1"/>
      <c r="Y18" s="12">
        <f t="shared" si="4"/>
        <v>19200</v>
      </c>
      <c r="Z18" s="5">
        <f t="shared" si="5"/>
        <v>4200</v>
      </c>
      <c r="AA18" s="5">
        <v>14</v>
      </c>
      <c r="AB18" s="5">
        <v>5000</v>
      </c>
      <c r="AC18" s="5"/>
      <c r="AD18" s="5">
        <v>4000</v>
      </c>
      <c r="AE18" s="5">
        <v>1000</v>
      </c>
      <c r="AF18" s="5">
        <v>3000</v>
      </c>
      <c r="AG18" s="5">
        <v>1000</v>
      </c>
      <c r="AH18" s="5"/>
      <c r="AI18" s="5"/>
      <c r="AJ18" s="5"/>
      <c r="AK18" s="5"/>
      <c r="AL18" s="5"/>
      <c r="AM18" s="5"/>
      <c r="AN18" s="5">
        <v>1000</v>
      </c>
      <c r="AO18" s="5"/>
    </row>
    <row r="19" spans="2:41" s="1" customFormat="1" ht="11.25">
      <c r="B19" s="5">
        <v>11</v>
      </c>
      <c r="C19" s="5">
        <v>27</v>
      </c>
      <c r="D19" s="5" t="s">
        <v>1</v>
      </c>
      <c r="E19" s="22">
        <f t="shared" si="0"/>
        <v>18100</v>
      </c>
      <c r="F19" s="47">
        <f t="shared" si="1"/>
        <v>-0.1298076923076923</v>
      </c>
      <c r="G19" s="22">
        <v>20800</v>
      </c>
      <c r="H19" s="13">
        <f t="shared" si="2"/>
        <v>3300</v>
      </c>
      <c r="I19" s="5">
        <f t="shared" si="3"/>
        <v>2800</v>
      </c>
      <c r="J19" s="5">
        <v>14</v>
      </c>
      <c r="K19" s="5"/>
      <c r="L19" s="5"/>
      <c r="M19" s="5"/>
      <c r="N19" s="5">
        <v>-500</v>
      </c>
      <c r="O19" s="5"/>
      <c r="P19" s="5"/>
      <c r="Q19" s="5"/>
      <c r="R19" s="5"/>
      <c r="S19" s="5"/>
      <c r="T19" s="5">
        <v>1000</v>
      </c>
      <c r="U19" s="5"/>
      <c r="V19" s="5"/>
      <c r="W19" s="5"/>
      <c r="X19" s="51"/>
      <c r="Y19" s="12">
        <f t="shared" si="4"/>
        <v>14800</v>
      </c>
      <c r="Z19" s="5">
        <f t="shared" si="5"/>
        <v>1800</v>
      </c>
      <c r="AA19" s="5">
        <v>6</v>
      </c>
      <c r="AB19" s="5">
        <v>10000</v>
      </c>
      <c r="AC19" s="5"/>
      <c r="AD19" s="5"/>
      <c r="AE19" s="5">
        <v>2000</v>
      </c>
      <c r="AF19" s="5"/>
      <c r="AG19" s="5"/>
      <c r="AH19" s="5"/>
      <c r="AI19" s="5"/>
      <c r="AJ19" s="5"/>
      <c r="AK19" s="5"/>
      <c r="AL19" s="5"/>
      <c r="AM19" s="5"/>
      <c r="AN19" s="5">
        <v>1000</v>
      </c>
      <c r="AO19" s="5"/>
    </row>
    <row r="20" spans="2:41" s="1" customFormat="1" ht="11.25">
      <c r="B20" s="5">
        <v>12</v>
      </c>
      <c r="C20" s="5">
        <v>20</v>
      </c>
      <c r="D20" s="5" t="s">
        <v>2</v>
      </c>
      <c r="E20" s="22">
        <f t="shared" si="0"/>
        <v>15900</v>
      </c>
      <c r="F20" s="47">
        <f t="shared" si="1"/>
        <v>-0.20499999999999996</v>
      </c>
      <c r="G20" s="22">
        <v>20000</v>
      </c>
      <c r="H20" s="13">
        <f t="shared" si="2"/>
        <v>4400</v>
      </c>
      <c r="I20" s="5">
        <f t="shared" si="3"/>
        <v>4400</v>
      </c>
      <c r="J20" s="5">
        <v>22</v>
      </c>
      <c r="K20" s="5"/>
      <c r="L20" s="5"/>
      <c r="M20" s="5"/>
      <c r="N20" s="5"/>
      <c r="O20" s="5"/>
      <c r="P20" s="5"/>
      <c r="Q20" s="5"/>
      <c r="R20" s="5">
        <v>-1000</v>
      </c>
      <c r="S20" s="5"/>
      <c r="T20" s="5">
        <v>1000</v>
      </c>
      <c r="U20" s="5"/>
      <c r="V20" s="5"/>
      <c r="W20" s="5"/>
      <c r="X20" s="51"/>
      <c r="Y20" s="12">
        <f t="shared" si="4"/>
        <v>11500</v>
      </c>
      <c r="Z20" s="5">
        <f t="shared" si="5"/>
        <v>4500</v>
      </c>
      <c r="AA20" s="5">
        <v>15</v>
      </c>
      <c r="AB20" s="5"/>
      <c r="AC20" s="5"/>
      <c r="AD20" s="5"/>
      <c r="AE20" s="5"/>
      <c r="AF20" s="5">
        <v>1000</v>
      </c>
      <c r="AG20" s="5">
        <v>1000</v>
      </c>
      <c r="AH20" s="5"/>
      <c r="AI20" s="5"/>
      <c r="AJ20" s="5"/>
      <c r="AK20" s="5"/>
      <c r="AL20" s="5"/>
      <c r="AM20" s="5">
        <v>4000</v>
      </c>
      <c r="AN20" s="5">
        <v>1000</v>
      </c>
      <c r="AO20" s="5"/>
    </row>
    <row r="21" spans="2:41" s="1" customFormat="1" ht="11.25">
      <c r="B21" s="5">
        <v>13</v>
      </c>
      <c r="C21" s="5">
        <v>9</v>
      </c>
      <c r="D21" s="5" t="s">
        <v>9</v>
      </c>
      <c r="E21" s="22">
        <f t="shared" si="0"/>
        <v>14900</v>
      </c>
      <c r="F21" s="47">
        <f t="shared" si="1"/>
        <v>-0.23785166240409206</v>
      </c>
      <c r="G21" s="22">
        <v>19550</v>
      </c>
      <c r="H21" s="13">
        <f t="shared" si="2"/>
        <v>-900</v>
      </c>
      <c r="I21" s="5">
        <f t="shared" si="3"/>
        <v>1600</v>
      </c>
      <c r="J21" s="5">
        <v>8</v>
      </c>
      <c r="K21" s="5"/>
      <c r="L21" s="5"/>
      <c r="M21" s="5"/>
      <c r="N21" s="5">
        <v>-1000</v>
      </c>
      <c r="O21" s="5"/>
      <c r="P21" s="5">
        <v>-500</v>
      </c>
      <c r="Q21" s="5"/>
      <c r="R21" s="5">
        <v>-1000</v>
      </c>
      <c r="S21" s="5"/>
      <c r="T21" s="5"/>
      <c r="U21" s="5"/>
      <c r="V21" s="5"/>
      <c r="W21" s="5"/>
      <c r="X21" s="51"/>
      <c r="Y21" s="12">
        <f t="shared" si="4"/>
        <v>15800</v>
      </c>
      <c r="Z21" s="5">
        <f t="shared" si="5"/>
        <v>4800</v>
      </c>
      <c r="AA21" s="5">
        <v>16</v>
      </c>
      <c r="AB21" s="5">
        <v>5000</v>
      </c>
      <c r="AC21" s="5"/>
      <c r="AD21" s="5"/>
      <c r="AE21" s="5">
        <v>1000</v>
      </c>
      <c r="AF21" s="5">
        <v>1000</v>
      </c>
      <c r="AG21" s="5"/>
      <c r="AH21" s="5"/>
      <c r="AI21" s="5"/>
      <c r="AJ21" s="5"/>
      <c r="AK21" s="5"/>
      <c r="AL21" s="5"/>
      <c r="AM21" s="5">
        <v>4000</v>
      </c>
      <c r="AN21" s="5"/>
      <c r="AO21" s="5"/>
    </row>
    <row r="22" spans="2:41" s="1" customFormat="1" ht="11.25">
      <c r="B22" s="5">
        <v>14</v>
      </c>
      <c r="C22" s="5">
        <v>22</v>
      </c>
      <c r="D22" s="5" t="s">
        <v>135</v>
      </c>
      <c r="E22" s="22">
        <f t="shared" si="0"/>
        <v>13100</v>
      </c>
      <c r="F22" s="47">
        <f t="shared" si="1"/>
        <v>0.056451612903225756</v>
      </c>
      <c r="G22" s="22">
        <v>12400</v>
      </c>
      <c r="H22" s="13">
        <f t="shared" si="2"/>
        <v>800</v>
      </c>
      <c r="I22" s="5">
        <f t="shared" si="3"/>
        <v>800</v>
      </c>
      <c r="J22" s="5">
        <v>4</v>
      </c>
      <c r="K22" s="5"/>
      <c r="L22" s="5"/>
      <c r="M22" s="5"/>
      <c r="N22" s="5">
        <v>-500</v>
      </c>
      <c r="O22" s="5"/>
      <c r="P22" s="5"/>
      <c r="Q22" s="5"/>
      <c r="R22" s="5"/>
      <c r="S22" s="5"/>
      <c r="T22" s="5"/>
      <c r="U22" s="5"/>
      <c r="V22" s="5"/>
      <c r="W22" s="5">
        <v>500</v>
      </c>
      <c r="X22" s="51" t="s">
        <v>172</v>
      </c>
      <c r="Y22" s="12">
        <f t="shared" si="4"/>
        <v>12300</v>
      </c>
      <c r="Z22" s="5">
        <f t="shared" si="5"/>
        <v>6300</v>
      </c>
      <c r="AA22" s="5">
        <v>21</v>
      </c>
      <c r="AB22" s="5">
        <v>5000</v>
      </c>
      <c r="AC22" s="5"/>
      <c r="AD22" s="5"/>
      <c r="AE22" s="5">
        <v>1000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2:41" s="1" customFormat="1" ht="11.25">
      <c r="B23" s="5">
        <v>15</v>
      </c>
      <c r="C23" s="5">
        <v>30</v>
      </c>
      <c r="D23" s="5" t="s">
        <v>137</v>
      </c>
      <c r="E23" s="22">
        <f t="shared" si="0"/>
        <v>9300</v>
      </c>
      <c r="F23" s="47">
        <f t="shared" si="1"/>
        <v>0.36764705882352944</v>
      </c>
      <c r="G23" s="22">
        <v>6800</v>
      </c>
      <c r="H23" s="13">
        <f t="shared" si="2"/>
        <v>5400</v>
      </c>
      <c r="I23" s="5">
        <f t="shared" si="3"/>
        <v>3400</v>
      </c>
      <c r="J23" s="5">
        <v>17</v>
      </c>
      <c r="K23" s="5">
        <v>2000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2">
        <f t="shared" si="4"/>
        <v>3900</v>
      </c>
      <c r="Z23" s="5">
        <f t="shared" si="5"/>
        <v>3900</v>
      </c>
      <c r="AA23" s="5">
        <v>13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2:41" s="1" customFormat="1" ht="11.25">
      <c r="B24" s="5">
        <v>16</v>
      </c>
      <c r="C24" s="5">
        <v>6</v>
      </c>
      <c r="D24" s="5" t="s">
        <v>3</v>
      </c>
      <c r="E24" s="22">
        <f t="shared" si="0"/>
        <v>9000</v>
      </c>
      <c r="F24" s="47">
        <f t="shared" si="1"/>
        <v>-0.2913385826771654</v>
      </c>
      <c r="G24" s="22">
        <v>12700</v>
      </c>
      <c r="H24" s="13">
        <f t="shared" si="2"/>
        <v>4300</v>
      </c>
      <c r="I24" s="5">
        <f t="shared" si="3"/>
        <v>4200</v>
      </c>
      <c r="J24" s="5">
        <v>21</v>
      </c>
      <c r="K24" s="5"/>
      <c r="L24" s="5"/>
      <c r="M24" s="5"/>
      <c r="N24" s="5"/>
      <c r="O24" s="5"/>
      <c r="P24" s="5"/>
      <c r="Q24" s="5"/>
      <c r="R24" s="5">
        <v>-1000</v>
      </c>
      <c r="S24" s="5"/>
      <c r="T24" s="5">
        <v>1000</v>
      </c>
      <c r="U24" s="5"/>
      <c r="V24" s="5"/>
      <c r="W24" s="5">
        <v>100</v>
      </c>
      <c r="X24" s="51" t="s">
        <v>168</v>
      </c>
      <c r="Y24" s="12">
        <f t="shared" si="4"/>
        <v>4700</v>
      </c>
      <c r="Z24" s="5">
        <f t="shared" si="5"/>
        <v>2700</v>
      </c>
      <c r="AA24" s="5">
        <v>9</v>
      </c>
      <c r="AB24" s="5"/>
      <c r="AC24" s="5"/>
      <c r="AD24" s="5"/>
      <c r="AE24" s="5"/>
      <c r="AF24" s="5"/>
      <c r="AG24" s="5">
        <v>2000</v>
      </c>
      <c r="AH24" s="5"/>
      <c r="AI24" s="5"/>
      <c r="AJ24" s="5"/>
      <c r="AK24" s="5"/>
      <c r="AL24" s="5"/>
      <c r="AM24" s="5"/>
      <c r="AN24" s="5"/>
      <c r="AO24" s="5"/>
    </row>
    <row r="25" spans="2:41" s="1" customFormat="1" ht="12" customHeight="1">
      <c r="B25" s="5">
        <v>17</v>
      </c>
      <c r="C25" s="5">
        <v>2</v>
      </c>
      <c r="D25" s="5" t="s">
        <v>131</v>
      </c>
      <c r="E25" s="22">
        <f t="shared" si="0"/>
        <v>9000</v>
      </c>
      <c r="F25" s="47">
        <f t="shared" si="1"/>
        <v>-0.10447761194029848</v>
      </c>
      <c r="G25" s="22">
        <v>10050</v>
      </c>
      <c r="H25" s="13">
        <f t="shared" si="2"/>
        <v>7100</v>
      </c>
      <c r="I25" s="5">
        <f t="shared" si="3"/>
        <v>4600</v>
      </c>
      <c r="J25" s="5">
        <v>23</v>
      </c>
      <c r="K25" s="5"/>
      <c r="L25" s="5"/>
      <c r="M25" s="5">
        <v>1000</v>
      </c>
      <c r="N25" s="5"/>
      <c r="O25" s="5">
        <v>500</v>
      </c>
      <c r="P25" s="5"/>
      <c r="Q25" s="5"/>
      <c r="R25" s="5"/>
      <c r="S25" s="5"/>
      <c r="T25" s="5">
        <v>1000</v>
      </c>
      <c r="U25" s="5"/>
      <c r="V25" s="5"/>
      <c r="W25" s="5"/>
      <c r="X25" s="51"/>
      <c r="Y25" s="12">
        <f t="shared" si="4"/>
        <v>1900</v>
      </c>
      <c r="Z25" s="5">
        <f t="shared" si="5"/>
        <v>900</v>
      </c>
      <c r="AA25" s="5">
        <v>3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>
        <v>1000</v>
      </c>
      <c r="AO25" s="5"/>
    </row>
    <row r="26" spans="2:41" s="1" customFormat="1" ht="11.25">
      <c r="B26" s="5">
        <v>18</v>
      </c>
      <c r="C26" s="5">
        <v>24</v>
      </c>
      <c r="D26" s="5" t="s">
        <v>11</v>
      </c>
      <c r="E26" s="22">
        <f t="shared" si="0"/>
        <v>8500</v>
      </c>
      <c r="F26" s="47">
        <f aca="true" t="shared" si="6" ref="F26:F32">E26/G26-1</f>
        <v>0.07594936708860756</v>
      </c>
      <c r="G26" s="22">
        <v>7900</v>
      </c>
      <c r="H26" s="13">
        <f t="shared" si="2"/>
        <v>0</v>
      </c>
      <c r="I26" s="5">
        <f t="shared" si="3"/>
        <v>1000</v>
      </c>
      <c r="J26" s="5">
        <v>5</v>
      </c>
      <c r="K26" s="5"/>
      <c r="L26" s="5"/>
      <c r="M26" s="5"/>
      <c r="N26" s="5">
        <v>-500</v>
      </c>
      <c r="O26" s="5"/>
      <c r="P26" s="5">
        <v>-500</v>
      </c>
      <c r="Q26" s="5"/>
      <c r="R26" s="5"/>
      <c r="S26" s="5"/>
      <c r="T26" s="5"/>
      <c r="U26" s="5"/>
      <c r="V26" s="5"/>
      <c r="W26" s="5"/>
      <c r="X26" s="51"/>
      <c r="Y26" s="12">
        <f t="shared" si="4"/>
        <v>8500</v>
      </c>
      <c r="Z26" s="5">
        <f t="shared" si="5"/>
        <v>4500</v>
      </c>
      <c r="AA26" s="5">
        <v>15</v>
      </c>
      <c r="AB26" s="5"/>
      <c r="AC26" s="5"/>
      <c r="AD26" s="5"/>
      <c r="AE26" s="5">
        <v>2000</v>
      </c>
      <c r="AF26" s="5"/>
      <c r="AG26" s="5">
        <v>1000</v>
      </c>
      <c r="AH26" s="5"/>
      <c r="AI26" s="5"/>
      <c r="AJ26" s="5"/>
      <c r="AK26" s="5"/>
      <c r="AL26" s="5"/>
      <c r="AM26" s="5"/>
      <c r="AN26" s="5">
        <v>1000</v>
      </c>
      <c r="AO26" s="5"/>
    </row>
    <row r="27" spans="2:41" s="1" customFormat="1" ht="11.25">
      <c r="B27" s="5">
        <v>19</v>
      </c>
      <c r="C27" s="5">
        <v>15</v>
      </c>
      <c r="D27" s="5" t="s">
        <v>143</v>
      </c>
      <c r="E27" s="22">
        <f t="shared" si="0"/>
        <v>6800</v>
      </c>
      <c r="F27" s="47">
        <f>E27/G27-1</f>
        <v>0.28301886792452824</v>
      </c>
      <c r="G27" s="22">
        <v>5300</v>
      </c>
      <c r="H27" s="13">
        <f t="shared" si="2"/>
        <v>1400</v>
      </c>
      <c r="I27" s="5">
        <f t="shared" si="3"/>
        <v>1400</v>
      </c>
      <c r="J27" s="5">
        <v>7</v>
      </c>
      <c r="K27" s="5"/>
      <c r="L27" s="5"/>
      <c r="M27" s="5"/>
      <c r="N27" s="5">
        <v>-500</v>
      </c>
      <c r="O27" s="5"/>
      <c r="P27" s="5"/>
      <c r="Q27" s="5"/>
      <c r="R27" s="5"/>
      <c r="S27" s="5"/>
      <c r="T27" s="5"/>
      <c r="U27" s="5"/>
      <c r="V27" s="5"/>
      <c r="W27" s="5">
        <v>500</v>
      </c>
      <c r="X27" s="5" t="s">
        <v>167</v>
      </c>
      <c r="Y27" s="12">
        <f t="shared" si="4"/>
        <v>5400</v>
      </c>
      <c r="Z27" s="5">
        <f t="shared" si="5"/>
        <v>2400</v>
      </c>
      <c r="AA27" s="5">
        <v>8</v>
      </c>
      <c r="AB27" s="5"/>
      <c r="AC27" s="5"/>
      <c r="AD27" s="5"/>
      <c r="AE27" s="5"/>
      <c r="AF27" s="5"/>
      <c r="AG27" s="5"/>
      <c r="AH27" s="5">
        <v>3000</v>
      </c>
      <c r="AI27" s="5"/>
      <c r="AJ27" s="5"/>
      <c r="AK27" s="5"/>
      <c r="AL27" s="5"/>
      <c r="AM27" s="5"/>
      <c r="AN27" s="5"/>
      <c r="AO27" s="5"/>
    </row>
    <row r="28" spans="2:41" s="1" customFormat="1" ht="11.25">
      <c r="B28" s="5">
        <v>20</v>
      </c>
      <c r="C28" s="5">
        <v>14</v>
      </c>
      <c r="D28" s="5" t="s">
        <v>100</v>
      </c>
      <c r="E28" s="22">
        <f t="shared" si="0"/>
        <v>7100</v>
      </c>
      <c r="F28" s="47">
        <f>E28/G28-1</f>
        <v>1.1515151515151514</v>
      </c>
      <c r="G28" s="22">
        <v>3300</v>
      </c>
      <c r="H28" s="13">
        <f t="shared" si="2"/>
        <v>5300</v>
      </c>
      <c r="I28" s="5">
        <f t="shared" si="3"/>
        <v>3200</v>
      </c>
      <c r="J28" s="5">
        <v>16</v>
      </c>
      <c r="K28" s="5">
        <v>100</v>
      </c>
      <c r="L28" s="5"/>
      <c r="M28" s="5">
        <v>1000</v>
      </c>
      <c r="N28" s="5"/>
      <c r="O28" s="5">
        <v>500</v>
      </c>
      <c r="P28" s="5"/>
      <c r="Q28" s="5"/>
      <c r="R28" s="5"/>
      <c r="S28" s="5"/>
      <c r="T28" s="5"/>
      <c r="U28" s="5"/>
      <c r="V28" s="5"/>
      <c r="W28" s="5">
        <v>500</v>
      </c>
      <c r="X28" s="51" t="s">
        <v>151</v>
      </c>
      <c r="Y28" s="12">
        <f t="shared" si="4"/>
        <v>1800</v>
      </c>
      <c r="Z28" s="5">
        <f t="shared" si="5"/>
        <v>1800</v>
      </c>
      <c r="AA28" s="5">
        <v>6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2:41" s="1" customFormat="1" ht="11.25">
      <c r="B29" s="5">
        <v>21</v>
      </c>
      <c r="C29" s="5">
        <v>17</v>
      </c>
      <c r="D29" s="5" t="s">
        <v>80</v>
      </c>
      <c r="E29" s="22">
        <f t="shared" si="0"/>
        <v>5500</v>
      </c>
      <c r="F29" s="47">
        <f t="shared" si="6"/>
        <v>-0.18518518518518523</v>
      </c>
      <c r="G29" s="22">
        <v>6750</v>
      </c>
      <c r="H29" s="13">
        <f t="shared" si="2"/>
        <v>-200</v>
      </c>
      <c r="I29" s="5">
        <f t="shared" si="3"/>
        <v>800</v>
      </c>
      <c r="J29" s="5">
        <v>4</v>
      </c>
      <c r="K29" s="5"/>
      <c r="L29" s="5"/>
      <c r="M29" s="5"/>
      <c r="N29" s="5">
        <v>-500</v>
      </c>
      <c r="O29" s="5"/>
      <c r="P29" s="5">
        <v>-500</v>
      </c>
      <c r="Q29" s="5"/>
      <c r="R29" s="5"/>
      <c r="S29" s="5"/>
      <c r="T29" s="5"/>
      <c r="U29" s="5"/>
      <c r="V29" s="5"/>
      <c r="W29" s="5"/>
      <c r="X29" s="51"/>
      <c r="Y29" s="12">
        <f t="shared" si="4"/>
        <v>5700</v>
      </c>
      <c r="Z29" s="5">
        <f t="shared" si="5"/>
        <v>5700</v>
      </c>
      <c r="AA29" s="5">
        <v>19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2:41" s="1" customFormat="1" ht="11.25">
      <c r="B30" s="5">
        <v>22</v>
      </c>
      <c r="C30" s="5">
        <v>25</v>
      </c>
      <c r="D30" s="5" t="s">
        <v>78</v>
      </c>
      <c r="E30" s="22">
        <f t="shared" si="0"/>
        <v>5400</v>
      </c>
      <c r="F30" s="47">
        <f t="shared" si="6"/>
        <v>-0.027027027027026973</v>
      </c>
      <c r="G30" s="22">
        <v>5550</v>
      </c>
      <c r="H30" s="13">
        <f t="shared" si="2"/>
        <v>-300</v>
      </c>
      <c r="I30" s="5">
        <f t="shared" si="3"/>
        <v>200</v>
      </c>
      <c r="J30" s="5">
        <v>1</v>
      </c>
      <c r="K30" s="5"/>
      <c r="L30" s="5"/>
      <c r="M30" s="5"/>
      <c r="N30" s="5">
        <v>-500</v>
      </c>
      <c r="O30" s="5"/>
      <c r="P30" s="5"/>
      <c r="Q30" s="5"/>
      <c r="R30" s="5"/>
      <c r="S30" s="5"/>
      <c r="T30" s="5"/>
      <c r="U30" s="5"/>
      <c r="V30" s="5"/>
      <c r="W30" s="5"/>
      <c r="X30" s="51"/>
      <c r="Y30" s="12">
        <f t="shared" si="4"/>
        <v>5700</v>
      </c>
      <c r="Z30" s="5">
        <f t="shared" si="5"/>
        <v>5700</v>
      </c>
      <c r="AA30" s="5">
        <v>19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2:41" s="1" customFormat="1" ht="11.25">
      <c r="B31" s="5">
        <v>23</v>
      </c>
      <c r="C31" s="5">
        <v>21</v>
      </c>
      <c r="D31" s="5" t="s">
        <v>77</v>
      </c>
      <c r="E31" s="22">
        <f t="shared" si="0"/>
        <v>3000</v>
      </c>
      <c r="F31" s="47">
        <f>E31/G31-1</f>
        <v>-0.07692307692307687</v>
      </c>
      <c r="G31" s="22">
        <v>3250</v>
      </c>
      <c r="H31" s="13">
        <f t="shared" si="2"/>
        <v>-600</v>
      </c>
      <c r="I31" s="5">
        <f t="shared" si="3"/>
        <v>400</v>
      </c>
      <c r="J31" s="5">
        <v>2</v>
      </c>
      <c r="K31" s="5"/>
      <c r="L31" s="5"/>
      <c r="M31" s="5"/>
      <c r="N31" s="5">
        <v>-500</v>
      </c>
      <c r="O31" s="5"/>
      <c r="P31" s="5">
        <v>-500</v>
      </c>
      <c r="Q31" s="5"/>
      <c r="R31" s="5"/>
      <c r="S31" s="5"/>
      <c r="T31" s="5"/>
      <c r="U31" s="5"/>
      <c r="V31" s="5"/>
      <c r="W31" s="5"/>
      <c r="X31" s="51"/>
      <c r="Y31" s="12">
        <f t="shared" si="4"/>
        <v>3600</v>
      </c>
      <c r="Z31" s="5">
        <f t="shared" si="5"/>
        <v>3600</v>
      </c>
      <c r="AA31" s="5">
        <v>12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2:41" s="1" customFormat="1" ht="11.25">
      <c r="B32" s="5">
        <v>24</v>
      </c>
      <c r="C32" s="5">
        <v>26</v>
      </c>
      <c r="D32" s="5" t="s">
        <v>132</v>
      </c>
      <c r="E32" s="22">
        <f t="shared" si="0"/>
        <v>1300</v>
      </c>
      <c r="F32" s="47">
        <f t="shared" si="6"/>
        <v>-0.7475728155339806</v>
      </c>
      <c r="G32" s="22">
        <v>5150</v>
      </c>
      <c r="H32" s="13">
        <f t="shared" si="2"/>
        <v>700</v>
      </c>
      <c r="I32" s="5">
        <f t="shared" si="3"/>
        <v>1800</v>
      </c>
      <c r="J32" s="5">
        <v>9</v>
      </c>
      <c r="K32" s="5"/>
      <c r="L32" s="5">
        <v>-100</v>
      </c>
      <c r="M32" s="5"/>
      <c r="N32" s="5">
        <v>-500</v>
      </c>
      <c r="O32" s="5"/>
      <c r="P32" s="5">
        <v>-500</v>
      </c>
      <c r="Q32" s="5"/>
      <c r="R32" s="5"/>
      <c r="S32" s="5"/>
      <c r="T32" s="5"/>
      <c r="U32" s="5"/>
      <c r="V32" s="5"/>
      <c r="W32" s="5"/>
      <c r="X32" s="51"/>
      <c r="Y32" s="12">
        <f t="shared" si="4"/>
        <v>600</v>
      </c>
      <c r="Z32" s="5">
        <f t="shared" si="5"/>
        <v>600</v>
      </c>
      <c r="AA32" s="5">
        <v>2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2:41" s="1" customFormat="1" ht="11.25">
      <c r="B33" s="5" t="s">
        <v>149</v>
      </c>
      <c r="C33" s="5"/>
      <c r="D33" s="5"/>
      <c r="E33" s="22">
        <f>SUM(E9:E32)</f>
        <v>427700</v>
      </c>
      <c r="F33" s="47">
        <f>E33/G33-1</f>
        <v>0.04291636186296022</v>
      </c>
      <c r="G33" s="22">
        <f>SUM(G9:G32)</f>
        <v>410100</v>
      </c>
      <c r="H33" s="13"/>
      <c r="I33" s="5"/>
      <c r="J33" s="5"/>
      <c r="K33" s="54">
        <f aca="true" t="shared" si="7" ref="K33:R33">SUM(K9:K32)</f>
        <v>5000</v>
      </c>
      <c r="L33" s="54">
        <f t="shared" si="7"/>
        <v>-10100</v>
      </c>
      <c r="M33" s="54">
        <f t="shared" si="7"/>
        <v>5000</v>
      </c>
      <c r="N33" s="54">
        <f t="shared" si="7"/>
        <v>-5000</v>
      </c>
      <c r="O33" s="54">
        <f t="shared" si="7"/>
        <v>5000</v>
      </c>
      <c r="P33" s="54">
        <f t="shared" si="7"/>
        <v>-3000</v>
      </c>
      <c r="Q33" s="54">
        <f t="shared" si="7"/>
        <v>5000</v>
      </c>
      <c r="R33" s="54">
        <f t="shared" si="7"/>
        <v>-5000</v>
      </c>
      <c r="S33" s="5"/>
      <c r="T33" s="5"/>
      <c r="U33" s="5"/>
      <c r="V33" s="5"/>
      <c r="W33" s="54">
        <f>SUM(W9:W32)</f>
        <v>7100</v>
      </c>
      <c r="X33" s="51"/>
      <c r="Y33" s="12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5" spans="2:41" s="1" customFormat="1" ht="13.5">
      <c r="B35" s="40"/>
      <c r="C35" s="40"/>
      <c r="D35" t="s">
        <v>139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2:41" s="1" customFormat="1" ht="13.5">
      <c r="B36" s="40"/>
      <c r="C36" s="40"/>
      <c r="D3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2:26" ht="13.5">
      <c r="B37" s="52" t="s">
        <v>169</v>
      </c>
      <c r="C37" s="5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"/>
      <c r="Y37" s="1"/>
      <c r="Z37" s="1"/>
    </row>
    <row r="38" spans="2:41" s="1" customFormat="1" ht="11.25">
      <c r="B38" s="5"/>
      <c r="C38" s="5"/>
      <c r="D38" s="5" t="s">
        <v>126</v>
      </c>
      <c r="E38" s="22">
        <f aca="true" t="shared" si="8" ref="E38:E45">H38+Y38</f>
        <v>13800</v>
      </c>
      <c r="F38" s="47">
        <f aca="true" t="shared" si="9" ref="F38:F43">E38/G38-1</f>
        <v>0.045454545454545414</v>
      </c>
      <c r="G38" s="22">
        <v>13200</v>
      </c>
      <c r="H38" s="13">
        <f>SUM(Q38:W38)+I38+M38</f>
        <v>0</v>
      </c>
      <c r="I38" s="5">
        <f aca="true" t="shared" si="10" ref="I38:I45">J38*200</f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2">
        <f aca="true" t="shared" si="11" ref="Y38:Y45">SUM(AB38:AO38)+Z38</f>
        <v>13800</v>
      </c>
      <c r="Z38" s="5">
        <f aca="true" t="shared" si="12" ref="Z38:Z45">AA38*300</f>
        <v>1800</v>
      </c>
      <c r="AA38" s="5">
        <v>6</v>
      </c>
      <c r="AB38" s="5"/>
      <c r="AC38" s="5"/>
      <c r="AD38" s="5">
        <v>2000</v>
      </c>
      <c r="AE38" s="5"/>
      <c r="AF38" s="5"/>
      <c r="AG38" s="5"/>
      <c r="AH38" s="5">
        <v>6000</v>
      </c>
      <c r="AI38" s="5">
        <v>4000</v>
      </c>
      <c r="AJ38" s="5"/>
      <c r="AK38" s="5"/>
      <c r="AL38" s="5"/>
      <c r="AM38" s="5"/>
      <c r="AN38" s="5"/>
      <c r="AO38" s="5"/>
    </row>
    <row r="39" spans="2:41" s="1" customFormat="1" ht="11.25">
      <c r="B39" s="5">
        <v>13</v>
      </c>
      <c r="C39" s="53" t="s">
        <v>166</v>
      </c>
      <c r="D39" s="5" t="s">
        <v>10</v>
      </c>
      <c r="E39" s="22">
        <f t="shared" si="8"/>
        <v>14500</v>
      </c>
      <c r="F39" s="47">
        <f t="shared" si="9"/>
        <v>0.021126760563380254</v>
      </c>
      <c r="G39" s="22">
        <v>14200</v>
      </c>
      <c r="H39" s="13">
        <f>SUM(K39:W39)+I39</f>
        <v>0</v>
      </c>
      <c r="I39" s="5">
        <f t="shared" si="10"/>
        <v>0</v>
      </c>
      <c r="J39" s="5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1"/>
      <c r="Y39" s="12">
        <f t="shared" si="11"/>
        <v>14500</v>
      </c>
      <c r="Z39" s="5">
        <f t="shared" si="12"/>
        <v>1500</v>
      </c>
      <c r="AA39" s="5">
        <v>5</v>
      </c>
      <c r="AB39" s="5">
        <v>5000</v>
      </c>
      <c r="AC39" s="5">
        <v>3000</v>
      </c>
      <c r="AD39" s="5">
        <v>2000</v>
      </c>
      <c r="AE39" s="5">
        <v>1000</v>
      </c>
      <c r="AF39" s="5">
        <v>1000</v>
      </c>
      <c r="AG39" s="5"/>
      <c r="AH39" s="5"/>
      <c r="AI39" s="5"/>
      <c r="AJ39" s="5"/>
      <c r="AK39" s="5"/>
      <c r="AL39" s="5"/>
      <c r="AM39" s="5"/>
      <c r="AN39" s="5">
        <v>1000</v>
      </c>
      <c r="AO39" s="5"/>
    </row>
    <row r="40" spans="2:41" s="1" customFormat="1" ht="11.25">
      <c r="B40" s="5">
        <v>26</v>
      </c>
      <c r="C40" s="5">
        <v>16</v>
      </c>
      <c r="D40" s="5" t="s">
        <v>79</v>
      </c>
      <c r="E40" s="22">
        <f t="shared" si="8"/>
        <v>5400</v>
      </c>
      <c r="F40" s="47">
        <f t="shared" si="9"/>
        <v>0.08000000000000007</v>
      </c>
      <c r="G40" s="22">
        <v>5000</v>
      </c>
      <c r="H40" s="13">
        <f>SUM(K40:W40)+I40</f>
        <v>0</v>
      </c>
      <c r="I40" s="5">
        <f t="shared" si="10"/>
        <v>0</v>
      </c>
      <c r="J40" s="5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1"/>
      <c r="Y40" s="12">
        <f t="shared" si="11"/>
        <v>5400</v>
      </c>
      <c r="Z40" s="5">
        <f t="shared" si="12"/>
        <v>5400</v>
      </c>
      <c r="AA40" s="5">
        <v>18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2:41" s="1" customFormat="1" ht="11.25">
      <c r="B41" s="5"/>
      <c r="C41" s="5"/>
      <c r="D41" s="5" t="s">
        <v>144</v>
      </c>
      <c r="E41" s="22">
        <f t="shared" si="8"/>
        <v>4400</v>
      </c>
      <c r="F41" s="47">
        <f t="shared" si="9"/>
        <v>0.1578947368421053</v>
      </c>
      <c r="G41" s="22">
        <v>3800</v>
      </c>
      <c r="H41" s="13">
        <f>SUM(Q41:W41)+I41+M41</f>
        <v>0</v>
      </c>
      <c r="I41" s="5">
        <f t="shared" si="1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2">
        <f t="shared" si="11"/>
        <v>4400</v>
      </c>
      <c r="Z41" s="5">
        <f t="shared" si="12"/>
        <v>2400</v>
      </c>
      <c r="AA41" s="5">
        <v>8</v>
      </c>
      <c r="AB41" s="5"/>
      <c r="AC41" s="5"/>
      <c r="AD41" s="5"/>
      <c r="AE41" s="5"/>
      <c r="AF41" s="5">
        <v>1000</v>
      </c>
      <c r="AG41" s="5">
        <v>1000</v>
      </c>
      <c r="AH41" s="5"/>
      <c r="AI41" s="5"/>
      <c r="AJ41" s="5"/>
      <c r="AK41" s="5"/>
      <c r="AL41" s="5"/>
      <c r="AM41" s="5"/>
      <c r="AN41" s="5"/>
      <c r="AO41" s="5"/>
    </row>
    <row r="42" spans="2:41" s="1" customFormat="1" ht="11.25">
      <c r="B42" s="5">
        <v>19</v>
      </c>
      <c r="C42" s="53" t="s">
        <v>166</v>
      </c>
      <c r="D42" s="5" t="s">
        <v>8</v>
      </c>
      <c r="E42" s="22">
        <f t="shared" si="8"/>
        <v>2500</v>
      </c>
      <c r="F42" s="47">
        <f t="shared" si="9"/>
        <v>-0.6666666666666667</v>
      </c>
      <c r="G42" s="22">
        <v>7500</v>
      </c>
      <c r="H42" s="13">
        <f>SUM(K42:W42)+I42</f>
        <v>0</v>
      </c>
      <c r="I42" s="5">
        <f t="shared" si="10"/>
        <v>0</v>
      </c>
      <c r="J42" s="5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1"/>
      <c r="Y42" s="12">
        <f t="shared" si="11"/>
        <v>2500</v>
      </c>
      <c r="Z42" s="5">
        <f t="shared" si="12"/>
        <v>1500</v>
      </c>
      <c r="AA42" s="5">
        <v>5</v>
      </c>
      <c r="AB42" s="5"/>
      <c r="AC42" s="5"/>
      <c r="AD42" s="5"/>
      <c r="AE42" s="5"/>
      <c r="AF42" s="5"/>
      <c r="AG42" s="5">
        <v>1000</v>
      </c>
      <c r="AH42" s="5"/>
      <c r="AI42" s="5"/>
      <c r="AJ42" s="5"/>
      <c r="AK42" s="5"/>
      <c r="AL42" s="5"/>
      <c r="AM42" s="5"/>
      <c r="AN42" s="5"/>
      <c r="AO42" s="5"/>
    </row>
    <row r="43" spans="2:41" s="1" customFormat="1" ht="11.25">
      <c r="B43" s="5"/>
      <c r="C43" s="5"/>
      <c r="D43" s="5" t="s">
        <v>95</v>
      </c>
      <c r="E43" s="22">
        <f t="shared" si="8"/>
        <v>1500</v>
      </c>
      <c r="F43" s="47">
        <f t="shared" si="9"/>
        <v>0.6666666666666667</v>
      </c>
      <c r="G43" s="22">
        <v>900</v>
      </c>
      <c r="H43" s="13">
        <f>SUM(Q43:W43)+I43+M43</f>
        <v>0</v>
      </c>
      <c r="I43" s="5">
        <f t="shared" si="1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2">
        <f t="shared" si="11"/>
        <v>1500</v>
      </c>
      <c r="Z43" s="5">
        <f t="shared" si="12"/>
        <v>1500</v>
      </c>
      <c r="AA43" s="5">
        <v>5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2:41" s="1" customFormat="1" ht="12" customHeight="1">
      <c r="B44" s="5">
        <v>24</v>
      </c>
      <c r="C44" s="53" t="s">
        <v>166</v>
      </c>
      <c r="D44" s="5" t="s">
        <v>138</v>
      </c>
      <c r="E44" s="22">
        <f t="shared" si="8"/>
        <v>1500</v>
      </c>
      <c r="F44" s="47"/>
      <c r="G44" s="22">
        <v>0</v>
      </c>
      <c r="H44" s="13">
        <f>SUM(Q44:W44)+I44+M44</f>
        <v>0</v>
      </c>
      <c r="I44" s="5">
        <f t="shared" si="10"/>
        <v>0</v>
      </c>
      <c r="J44" s="5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2">
        <f t="shared" si="11"/>
        <v>1500</v>
      </c>
      <c r="Z44" s="5">
        <f t="shared" si="12"/>
        <v>1500</v>
      </c>
      <c r="AA44" s="5">
        <v>5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2:41" s="1" customFormat="1" ht="11.25">
      <c r="B45" s="5">
        <v>29</v>
      </c>
      <c r="C45" s="53" t="s">
        <v>166</v>
      </c>
      <c r="D45" s="5" t="s">
        <v>14</v>
      </c>
      <c r="E45" s="22">
        <f t="shared" si="8"/>
        <v>1200</v>
      </c>
      <c r="F45" s="47">
        <f>E45/G45-1</f>
        <v>-0.7735849056603774</v>
      </c>
      <c r="G45" s="22">
        <v>5300</v>
      </c>
      <c r="H45" s="13">
        <f>SUM(K45:W45)+I45</f>
        <v>0</v>
      </c>
      <c r="I45" s="5">
        <f t="shared" si="10"/>
        <v>0</v>
      </c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1"/>
      <c r="Y45" s="12">
        <f t="shared" si="11"/>
        <v>1200</v>
      </c>
      <c r="Z45" s="5">
        <f t="shared" si="12"/>
        <v>1200</v>
      </c>
      <c r="AA45" s="5">
        <v>4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</sheetData>
  <sheetProtection/>
  <mergeCells count="12">
    <mergeCell ref="K7:R7"/>
    <mergeCell ref="K6:L6"/>
    <mergeCell ref="M5:N5"/>
    <mergeCell ref="M6:N6"/>
    <mergeCell ref="Q5:R5"/>
    <mergeCell ref="Q6:R6"/>
    <mergeCell ref="O5:P5"/>
    <mergeCell ref="O6:P6"/>
    <mergeCell ref="W4:X4"/>
    <mergeCell ref="I5:J5"/>
    <mergeCell ref="Z5:AA5"/>
    <mergeCell ref="K5:L5"/>
  </mergeCells>
  <printOptions/>
  <pageMargins left="0.2" right="0.2" top="0.42" bottom="0.2" header="0.512" footer="0.41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6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5" sqref="B35"/>
    </sheetView>
  </sheetViews>
  <sheetFormatPr defaultColWidth="9.00390625" defaultRowHeight="13.5" outlineLevelCol="1"/>
  <cols>
    <col min="1" max="1" width="1.12109375" style="0" customWidth="1"/>
    <col min="2" max="2" width="3.00390625" style="0" bestFit="1" customWidth="1"/>
    <col min="3" max="3" width="3.00390625" style="0" customWidth="1"/>
    <col min="4" max="4" width="14.125" style="0" customWidth="1"/>
    <col min="5" max="5" width="10.50390625" style="0" customWidth="1"/>
    <col min="6" max="6" width="7.25390625" style="0" bestFit="1" customWidth="1"/>
    <col min="7" max="7" width="11.50390625" style="0" customWidth="1" outlineLevel="1"/>
    <col min="8" max="8" width="9.50390625" style="0" customWidth="1"/>
    <col min="9" max="9" width="10.00390625" style="0" customWidth="1" outlineLevel="1"/>
    <col min="10" max="10" width="6.00390625" style="0" customWidth="1" outlineLevel="1"/>
    <col min="11" max="11" width="7.25390625" style="0" customWidth="1" outlineLevel="1"/>
    <col min="12" max="12" width="7.375" style="0" customWidth="1" outlineLevel="1"/>
    <col min="13" max="18" width="6.75390625" style="0" customWidth="1" outlineLevel="1"/>
    <col min="19" max="19" width="10.50390625" style="0" customWidth="1" outlineLevel="1"/>
    <col min="20" max="20" width="10.125" style="0" customWidth="1" outlineLevel="1"/>
    <col min="21" max="21" width="13.875" style="0" customWidth="1" outlineLevel="1"/>
    <col min="22" max="22" width="10.50390625" style="0" customWidth="1" outlineLevel="1"/>
    <col min="23" max="23" width="7.75390625" style="0" customWidth="1" outlineLevel="1"/>
    <col min="24" max="24" width="13.625" style="0" customWidth="1" outlineLevel="1"/>
    <col min="25" max="25" width="9.50390625" style="0" customWidth="1"/>
    <col min="26" max="27" width="7.50390625" style="0" customWidth="1" outlineLevel="1"/>
    <col min="28" max="28" width="7.875" style="0" customWidth="1" outlineLevel="1"/>
    <col min="29" max="38" width="6.50390625" style="0" customWidth="1" outlineLevel="1"/>
    <col min="39" max="39" width="7.50390625" style="0" customWidth="1" outlineLevel="1"/>
    <col min="40" max="40" width="6.375" style="0" customWidth="1" outlineLevel="1"/>
    <col min="41" max="41" width="7.125" style="0" customWidth="1" outlineLevel="1" collapsed="1"/>
  </cols>
  <sheetData>
    <row r="2" ht="14.25">
      <c r="D2" s="42" t="s">
        <v>184</v>
      </c>
    </row>
    <row r="3" spans="2:41" s="1" customFormat="1" ht="11.25">
      <c r="B3" s="2"/>
      <c r="C3" s="2"/>
      <c r="D3" s="2" t="s">
        <v>76</v>
      </c>
      <c r="E3" s="19" t="s">
        <v>185</v>
      </c>
      <c r="F3" s="44" t="s">
        <v>103</v>
      </c>
      <c r="G3" s="44" t="s">
        <v>163</v>
      </c>
      <c r="H3" s="7" t="s">
        <v>186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4" t="s">
        <v>148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</row>
    <row r="4" spans="2:41" s="1" customFormat="1" ht="11.25">
      <c r="B4" s="3"/>
      <c r="C4" s="3"/>
      <c r="D4" s="3" t="s">
        <v>75</v>
      </c>
      <c r="E4" s="20" t="s">
        <v>156</v>
      </c>
      <c r="F4" s="45" t="s">
        <v>105</v>
      </c>
      <c r="G4" s="45" t="s">
        <v>47</v>
      </c>
      <c r="H4" s="8" t="s">
        <v>121</v>
      </c>
      <c r="I4" s="23"/>
      <c r="J4" s="24"/>
      <c r="K4" s="26"/>
      <c r="L4" s="26"/>
      <c r="M4" s="23"/>
      <c r="N4" s="26"/>
      <c r="O4" s="23"/>
      <c r="P4" s="26"/>
      <c r="Q4" s="23"/>
      <c r="R4" s="26"/>
      <c r="S4" s="25" t="s">
        <v>38</v>
      </c>
      <c r="T4" s="25" t="s">
        <v>39</v>
      </c>
      <c r="U4" s="25" t="s">
        <v>37</v>
      </c>
      <c r="V4" s="25" t="s">
        <v>41</v>
      </c>
      <c r="W4" s="66" t="s">
        <v>114</v>
      </c>
      <c r="X4" s="67"/>
      <c r="Y4" s="15" t="s">
        <v>207</v>
      </c>
      <c r="Z4" s="23"/>
      <c r="AA4" s="24"/>
      <c r="AB4" s="23" t="s">
        <v>55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4"/>
      <c r="AO4" s="30" t="s">
        <v>107</v>
      </c>
    </row>
    <row r="5" spans="2:41" s="1" customFormat="1" ht="11.25">
      <c r="B5" s="3"/>
      <c r="C5" s="3"/>
      <c r="D5" s="3"/>
      <c r="E5" s="20" t="s">
        <v>157</v>
      </c>
      <c r="F5" s="20" t="s">
        <v>104</v>
      </c>
      <c r="G5" s="20" t="s">
        <v>157</v>
      </c>
      <c r="H5" s="8" t="s">
        <v>84</v>
      </c>
      <c r="I5" s="62" t="s">
        <v>44</v>
      </c>
      <c r="J5" s="63"/>
      <c r="K5" s="62" t="s">
        <v>158</v>
      </c>
      <c r="L5" s="63"/>
      <c r="M5" s="62" t="s">
        <v>134</v>
      </c>
      <c r="N5" s="63"/>
      <c r="O5" s="62" t="s">
        <v>98</v>
      </c>
      <c r="P5" s="63"/>
      <c r="Q5" s="62" t="s">
        <v>181</v>
      </c>
      <c r="R5" s="63"/>
      <c r="S5" s="29" t="s">
        <v>112</v>
      </c>
      <c r="T5" s="29" t="s">
        <v>40</v>
      </c>
      <c r="U5" s="29" t="s">
        <v>31</v>
      </c>
      <c r="V5" s="29" t="s">
        <v>40</v>
      </c>
      <c r="W5" s="43" t="s">
        <v>150</v>
      </c>
      <c r="X5" s="30"/>
      <c r="Y5" s="15"/>
      <c r="Z5" s="62" t="s">
        <v>52</v>
      </c>
      <c r="AA5" s="63"/>
      <c r="AB5" s="31" t="s">
        <v>160</v>
      </c>
      <c r="AC5" s="23" t="s">
        <v>161</v>
      </c>
      <c r="AD5" s="26"/>
      <c r="AE5" s="26"/>
      <c r="AF5" s="26"/>
      <c r="AG5" s="24"/>
      <c r="AH5" s="23" t="s">
        <v>162</v>
      </c>
      <c r="AI5" s="26"/>
      <c r="AJ5" s="26"/>
      <c r="AK5" s="26"/>
      <c r="AL5" s="24"/>
      <c r="AM5" s="25"/>
      <c r="AN5" s="25"/>
      <c r="AO5" s="30" t="s">
        <v>108</v>
      </c>
    </row>
    <row r="6" spans="2:41" s="1" customFormat="1" ht="11.25">
      <c r="B6" s="3"/>
      <c r="C6" s="3"/>
      <c r="D6" s="3"/>
      <c r="E6" s="20"/>
      <c r="F6" s="45"/>
      <c r="G6" s="45"/>
      <c r="H6" s="8"/>
      <c r="I6" s="31"/>
      <c r="J6" s="30"/>
      <c r="K6" s="64" t="s">
        <v>97</v>
      </c>
      <c r="L6" s="65"/>
      <c r="M6" s="64" t="s">
        <v>97</v>
      </c>
      <c r="N6" s="65"/>
      <c r="O6" s="64" t="s">
        <v>97</v>
      </c>
      <c r="P6" s="65"/>
      <c r="Q6" s="64" t="s">
        <v>97</v>
      </c>
      <c r="R6" s="65"/>
      <c r="S6" s="29" t="s">
        <v>40</v>
      </c>
      <c r="T6" s="29"/>
      <c r="U6" s="29" t="s">
        <v>178</v>
      </c>
      <c r="V6" s="29"/>
      <c r="W6" s="43" t="s">
        <v>146</v>
      </c>
      <c r="X6" s="30"/>
      <c r="Y6" s="15"/>
      <c r="Z6" s="31"/>
      <c r="AA6" s="30"/>
      <c r="AB6" s="31"/>
      <c r="AC6" s="31"/>
      <c r="AD6" s="25" t="s">
        <v>15</v>
      </c>
      <c r="AE6" s="25" t="s">
        <v>19</v>
      </c>
      <c r="AF6" s="25" t="s">
        <v>21</v>
      </c>
      <c r="AG6" s="25" t="s">
        <v>20</v>
      </c>
      <c r="AH6" s="31"/>
      <c r="AI6" s="25" t="s">
        <v>16</v>
      </c>
      <c r="AJ6" s="25" t="s">
        <v>17</v>
      </c>
      <c r="AK6" s="25" t="s">
        <v>18</v>
      </c>
      <c r="AL6" s="25" t="s">
        <v>22</v>
      </c>
      <c r="AM6" s="29" t="s">
        <v>124</v>
      </c>
      <c r="AN6" s="29" t="s">
        <v>29</v>
      </c>
      <c r="AO6" s="30" t="s">
        <v>109</v>
      </c>
    </row>
    <row r="7" spans="2:41" s="1" customFormat="1" ht="14.25" customHeight="1">
      <c r="B7" s="3"/>
      <c r="C7" s="3"/>
      <c r="D7" s="3"/>
      <c r="E7" s="20"/>
      <c r="F7" s="45"/>
      <c r="G7" s="45"/>
      <c r="H7" s="8"/>
      <c r="I7" s="31"/>
      <c r="J7" s="30"/>
      <c r="K7" s="68" t="s">
        <v>180</v>
      </c>
      <c r="L7" s="69"/>
      <c r="M7" s="69"/>
      <c r="N7" s="69"/>
      <c r="O7" s="69"/>
      <c r="P7" s="69"/>
      <c r="Q7" s="69"/>
      <c r="R7" s="70"/>
      <c r="S7" s="29"/>
      <c r="T7" s="29"/>
      <c r="U7" s="29" t="s">
        <v>179</v>
      </c>
      <c r="V7" s="29"/>
      <c r="W7" s="43"/>
      <c r="X7" s="30"/>
      <c r="Y7" s="15"/>
      <c r="Z7" s="31"/>
      <c r="AA7" s="30"/>
      <c r="AB7" s="31"/>
      <c r="AC7" s="31"/>
      <c r="AD7" s="29"/>
      <c r="AE7" s="29"/>
      <c r="AF7" s="29"/>
      <c r="AG7" s="29"/>
      <c r="AH7" s="31"/>
      <c r="AI7" s="29"/>
      <c r="AJ7" s="29"/>
      <c r="AK7" s="29"/>
      <c r="AL7" s="29"/>
      <c r="AM7" s="29"/>
      <c r="AN7" s="29"/>
      <c r="AO7" s="30"/>
    </row>
    <row r="8" spans="2:41" s="1" customFormat="1" ht="13.5" customHeight="1">
      <c r="B8" s="3"/>
      <c r="C8" s="3"/>
      <c r="D8" s="4"/>
      <c r="E8" s="21"/>
      <c r="F8" s="46"/>
      <c r="G8" s="46"/>
      <c r="H8" s="9"/>
      <c r="I8" s="32" t="s">
        <v>81</v>
      </c>
      <c r="J8" s="36" t="s">
        <v>27</v>
      </c>
      <c r="K8" s="48" t="s">
        <v>110</v>
      </c>
      <c r="L8" s="48" t="s">
        <v>111</v>
      </c>
      <c r="M8" s="48" t="s">
        <v>110</v>
      </c>
      <c r="N8" s="48" t="s">
        <v>111</v>
      </c>
      <c r="O8" s="48" t="s">
        <v>110</v>
      </c>
      <c r="P8" s="48" t="s">
        <v>111</v>
      </c>
      <c r="Q8" s="48" t="s">
        <v>110</v>
      </c>
      <c r="R8" s="48" t="s">
        <v>111</v>
      </c>
      <c r="S8" s="36" t="s">
        <v>73</v>
      </c>
      <c r="T8" s="36" t="s">
        <v>42</v>
      </c>
      <c r="U8" s="36" t="s">
        <v>24</v>
      </c>
      <c r="V8" s="36" t="s">
        <v>42</v>
      </c>
      <c r="W8" s="49" t="s">
        <v>153</v>
      </c>
      <c r="X8" s="50" t="s">
        <v>117</v>
      </c>
      <c r="Y8" s="39"/>
      <c r="Z8" s="16" t="s">
        <v>82</v>
      </c>
      <c r="AA8" s="37" t="s">
        <v>74</v>
      </c>
      <c r="AB8" s="16" t="s">
        <v>26</v>
      </c>
      <c r="AC8" s="16" t="s">
        <v>23</v>
      </c>
      <c r="AD8" s="38" t="s">
        <v>24</v>
      </c>
      <c r="AE8" s="38" t="s">
        <v>25</v>
      </c>
      <c r="AF8" s="38" t="s">
        <v>25</v>
      </c>
      <c r="AG8" s="38" t="s">
        <v>25</v>
      </c>
      <c r="AH8" s="16" t="s">
        <v>23</v>
      </c>
      <c r="AI8" s="38" t="s">
        <v>24</v>
      </c>
      <c r="AJ8" s="38" t="s">
        <v>25</v>
      </c>
      <c r="AK8" s="38" t="s">
        <v>25</v>
      </c>
      <c r="AL8" s="38" t="s">
        <v>25</v>
      </c>
      <c r="AM8" s="38" t="s">
        <v>24</v>
      </c>
      <c r="AN8" s="38" t="s">
        <v>35</v>
      </c>
      <c r="AO8" s="37" t="s">
        <v>122</v>
      </c>
    </row>
    <row r="9" spans="2:41" s="1" customFormat="1" ht="11.25">
      <c r="B9" s="5">
        <v>1</v>
      </c>
      <c r="C9" s="5">
        <v>1</v>
      </c>
      <c r="D9" s="5" t="s">
        <v>51</v>
      </c>
      <c r="E9" s="22">
        <f>H9+Y9</f>
        <v>48200</v>
      </c>
      <c r="F9" s="47">
        <f aca="true" t="shared" si="0" ref="F9:F35">E9/G9-1</f>
        <v>-0.12363636363636366</v>
      </c>
      <c r="G9" s="22">
        <v>55000</v>
      </c>
      <c r="H9" s="13">
        <f aca="true" t="shared" si="1" ref="H9:H31">SUM(K9:W9)+I9</f>
        <v>-25400</v>
      </c>
      <c r="I9" s="5">
        <f aca="true" t="shared" si="2" ref="I9:I34">J9*200</f>
        <v>6400</v>
      </c>
      <c r="J9" s="5">
        <v>32</v>
      </c>
      <c r="K9" s="5"/>
      <c r="L9" s="55">
        <f>-(Y9*0.5)</f>
        <v>-36800</v>
      </c>
      <c r="M9" s="5"/>
      <c r="N9" s="5"/>
      <c r="O9" s="5">
        <v>1000</v>
      </c>
      <c r="P9" s="5"/>
      <c r="Q9" s="5">
        <v>1000</v>
      </c>
      <c r="R9" s="5"/>
      <c r="S9" s="5"/>
      <c r="T9" s="5">
        <v>1000</v>
      </c>
      <c r="U9" s="5"/>
      <c r="V9" s="5">
        <v>1000</v>
      </c>
      <c r="W9" s="5">
        <v>1000</v>
      </c>
      <c r="X9" s="56" t="s">
        <v>191</v>
      </c>
      <c r="Y9" s="12">
        <f aca="true" t="shared" si="3" ref="Y9:Y34">SUM(AB9:AO9)+Z9</f>
        <v>73600</v>
      </c>
      <c r="Z9" s="5">
        <f aca="true" t="shared" si="4" ref="Z9:Z34">AA9*300</f>
        <v>6600</v>
      </c>
      <c r="AA9" s="5">
        <v>22</v>
      </c>
      <c r="AB9" s="55">
        <v>20000</v>
      </c>
      <c r="AC9" s="55">
        <v>9000</v>
      </c>
      <c r="AD9" s="55">
        <v>2000</v>
      </c>
      <c r="AE9" s="5">
        <v>1000</v>
      </c>
      <c r="AF9" s="5">
        <v>1000</v>
      </c>
      <c r="AG9" s="55">
        <v>1000</v>
      </c>
      <c r="AH9" s="55">
        <v>12000</v>
      </c>
      <c r="AI9" s="5">
        <v>6000</v>
      </c>
      <c r="AJ9" s="55">
        <v>5000</v>
      </c>
      <c r="AK9" s="5">
        <v>2000</v>
      </c>
      <c r="AL9" s="55">
        <v>6000</v>
      </c>
      <c r="AM9" s="55">
        <v>2000</v>
      </c>
      <c r="AN9" s="5"/>
      <c r="AO9" s="5"/>
    </row>
    <row r="10" spans="2:41" s="1" customFormat="1" ht="11.25">
      <c r="B10" s="5">
        <v>2</v>
      </c>
      <c r="C10" s="5">
        <v>18</v>
      </c>
      <c r="D10" s="5" t="s">
        <v>0</v>
      </c>
      <c r="E10" s="22">
        <f aca="true" t="shared" si="5" ref="E10:E34">H10+Y10</f>
        <v>42700</v>
      </c>
      <c r="F10" s="47">
        <f t="shared" si="0"/>
        <v>0.3908794788273615</v>
      </c>
      <c r="G10" s="22">
        <v>30700</v>
      </c>
      <c r="H10" s="13">
        <f t="shared" si="1"/>
        <v>10700</v>
      </c>
      <c r="I10" s="5">
        <f t="shared" si="2"/>
        <v>5200</v>
      </c>
      <c r="J10" s="5">
        <v>26</v>
      </c>
      <c r="K10" s="5">
        <v>500</v>
      </c>
      <c r="L10" s="5"/>
      <c r="M10" s="5">
        <v>1000</v>
      </c>
      <c r="N10" s="5"/>
      <c r="O10" s="5">
        <v>1000</v>
      </c>
      <c r="P10" s="5"/>
      <c r="Q10" s="5"/>
      <c r="R10" s="5"/>
      <c r="S10" s="5"/>
      <c r="T10" s="5">
        <v>1000</v>
      </c>
      <c r="U10" s="5"/>
      <c r="V10" s="5">
        <v>1000</v>
      </c>
      <c r="W10" s="5">
        <v>1000</v>
      </c>
      <c r="X10" s="56" t="s">
        <v>192</v>
      </c>
      <c r="Y10" s="12">
        <f t="shared" si="3"/>
        <v>32000</v>
      </c>
      <c r="Z10" s="5">
        <f t="shared" si="4"/>
        <v>3000</v>
      </c>
      <c r="AA10" s="5">
        <v>10</v>
      </c>
      <c r="AB10" s="5"/>
      <c r="AC10" s="5">
        <v>3000</v>
      </c>
      <c r="AD10" s="5"/>
      <c r="AE10" s="5"/>
      <c r="AF10" s="5">
        <v>1000</v>
      </c>
      <c r="AG10" s="5"/>
      <c r="AH10" s="5">
        <v>9000</v>
      </c>
      <c r="AI10" s="55">
        <v>4000</v>
      </c>
      <c r="AJ10" s="5">
        <v>2000</v>
      </c>
      <c r="AK10" s="55">
        <v>2000</v>
      </c>
      <c r="AL10" s="5">
        <v>2000</v>
      </c>
      <c r="AM10" s="5">
        <v>6000</v>
      </c>
      <c r="AN10" s="5"/>
      <c r="AO10" s="5"/>
    </row>
    <row r="11" spans="2:41" s="1" customFormat="1" ht="11.25">
      <c r="B11" s="5">
        <v>3</v>
      </c>
      <c r="C11" s="5">
        <v>7</v>
      </c>
      <c r="D11" s="5" t="s">
        <v>6</v>
      </c>
      <c r="E11" s="22">
        <f t="shared" si="5"/>
        <v>32800</v>
      </c>
      <c r="F11" s="47">
        <f t="shared" si="0"/>
        <v>-0.10136986301369866</v>
      </c>
      <c r="G11" s="22">
        <v>36500</v>
      </c>
      <c r="H11" s="13">
        <f t="shared" si="1"/>
        <v>1100</v>
      </c>
      <c r="I11" s="5">
        <f t="shared" si="2"/>
        <v>1800</v>
      </c>
      <c r="J11" s="5">
        <v>9</v>
      </c>
      <c r="K11" s="5"/>
      <c r="L11" s="5"/>
      <c r="M11" s="5"/>
      <c r="N11" s="5">
        <v>-1000</v>
      </c>
      <c r="O11" s="5"/>
      <c r="P11" s="5"/>
      <c r="Q11" s="5"/>
      <c r="R11" s="5"/>
      <c r="S11" s="5"/>
      <c r="T11" s="5"/>
      <c r="U11" s="5"/>
      <c r="V11" s="5"/>
      <c r="W11" s="5">
        <v>300</v>
      </c>
      <c r="X11" s="56" t="s">
        <v>194</v>
      </c>
      <c r="Y11" s="12">
        <f t="shared" si="3"/>
        <v>31700</v>
      </c>
      <c r="Z11" s="5">
        <f t="shared" si="4"/>
        <v>5700</v>
      </c>
      <c r="AA11" s="5">
        <v>19</v>
      </c>
      <c r="AB11" s="5">
        <v>10000</v>
      </c>
      <c r="AC11" s="5">
        <v>3000</v>
      </c>
      <c r="AD11" s="5">
        <v>2000</v>
      </c>
      <c r="AE11" s="5">
        <v>3000</v>
      </c>
      <c r="AF11" s="5">
        <v>1000</v>
      </c>
      <c r="AG11" s="5">
        <v>7000</v>
      </c>
      <c r="AH11" s="5"/>
      <c r="AI11" s="5"/>
      <c r="AJ11" s="5"/>
      <c r="AK11" s="5"/>
      <c r="AL11" s="5"/>
      <c r="AM11" s="5"/>
      <c r="AN11" s="5"/>
      <c r="AO11" s="5"/>
    </row>
    <row r="12" spans="2:41" s="1" customFormat="1" ht="11.25">
      <c r="B12" s="5">
        <v>4</v>
      </c>
      <c r="C12" s="5">
        <v>0</v>
      </c>
      <c r="D12" s="5" t="s">
        <v>136</v>
      </c>
      <c r="E12" s="22">
        <f>H12+Y12</f>
        <v>31100</v>
      </c>
      <c r="F12" s="47">
        <f>E12/G12-1</f>
        <v>-0.018927444794952675</v>
      </c>
      <c r="G12" s="22">
        <v>31700</v>
      </c>
      <c r="H12" s="13">
        <f>SUM(K12:W12)+I12</f>
        <v>10200</v>
      </c>
      <c r="I12" s="5">
        <f>J12*200</f>
        <v>4200</v>
      </c>
      <c r="J12" s="5">
        <v>21</v>
      </c>
      <c r="K12" s="5">
        <v>1000</v>
      </c>
      <c r="L12" s="5"/>
      <c r="M12" s="5">
        <v>1000</v>
      </c>
      <c r="N12" s="5"/>
      <c r="O12" s="5">
        <v>1000</v>
      </c>
      <c r="P12" s="5"/>
      <c r="Q12" s="5">
        <v>1000</v>
      </c>
      <c r="R12" s="5"/>
      <c r="S12" s="5"/>
      <c r="T12" s="5">
        <v>1000</v>
      </c>
      <c r="U12" s="5"/>
      <c r="V12" s="5"/>
      <c r="W12" s="5">
        <v>1000</v>
      </c>
      <c r="X12" s="56" t="s">
        <v>195</v>
      </c>
      <c r="Y12" s="12">
        <f>SUM(AB12:AO12)+Z12</f>
        <v>20900</v>
      </c>
      <c r="Z12" s="5">
        <f>AA12*300</f>
        <v>3900</v>
      </c>
      <c r="AA12" s="5">
        <v>13</v>
      </c>
      <c r="AB12" s="5">
        <v>5000</v>
      </c>
      <c r="AC12" s="5">
        <v>3000</v>
      </c>
      <c r="AD12" s="5">
        <v>2000</v>
      </c>
      <c r="AE12" s="55">
        <v>2000</v>
      </c>
      <c r="AF12" s="5"/>
      <c r="AG12" s="5">
        <v>2000</v>
      </c>
      <c r="AH12" s="5"/>
      <c r="AI12" s="5"/>
      <c r="AJ12" s="5"/>
      <c r="AK12" s="5"/>
      <c r="AL12" s="5"/>
      <c r="AM12" s="5">
        <v>2000</v>
      </c>
      <c r="AN12" s="5">
        <v>1000</v>
      </c>
      <c r="AO12" s="5"/>
    </row>
    <row r="13" spans="2:41" s="1" customFormat="1" ht="11.25">
      <c r="B13" s="5">
        <v>5</v>
      </c>
      <c r="C13" s="5">
        <v>5</v>
      </c>
      <c r="D13" s="5" t="s">
        <v>5</v>
      </c>
      <c r="E13" s="22">
        <f t="shared" si="5"/>
        <v>31000</v>
      </c>
      <c r="F13" s="47">
        <f t="shared" si="0"/>
        <v>-0.13407821229050276</v>
      </c>
      <c r="G13" s="22">
        <v>35800</v>
      </c>
      <c r="H13" s="13">
        <f t="shared" si="1"/>
        <v>-100</v>
      </c>
      <c r="I13" s="5">
        <f t="shared" si="2"/>
        <v>400</v>
      </c>
      <c r="J13" s="5">
        <v>2</v>
      </c>
      <c r="K13" s="5"/>
      <c r="L13" s="5">
        <v>-500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6"/>
      <c r="Y13" s="12">
        <f t="shared" si="3"/>
        <v>31100</v>
      </c>
      <c r="Z13" s="5">
        <f t="shared" si="4"/>
        <v>5100</v>
      </c>
      <c r="AA13" s="5">
        <v>17</v>
      </c>
      <c r="AB13" s="5">
        <v>10000</v>
      </c>
      <c r="AC13" s="5">
        <v>6000</v>
      </c>
      <c r="AD13" s="5">
        <v>2000</v>
      </c>
      <c r="AE13" s="5">
        <v>3000</v>
      </c>
      <c r="AF13" s="5">
        <v>5000</v>
      </c>
      <c r="AG13" s="5"/>
      <c r="AH13" s="5"/>
      <c r="AI13" s="5"/>
      <c r="AJ13" s="5"/>
      <c r="AK13" s="5"/>
      <c r="AL13" s="5"/>
      <c r="AM13" s="5"/>
      <c r="AN13" s="5"/>
      <c r="AO13" s="5"/>
    </row>
    <row r="14" spans="2:41" s="1" customFormat="1" ht="11.25">
      <c r="B14" s="5">
        <v>6</v>
      </c>
      <c r="C14" s="5">
        <v>11</v>
      </c>
      <c r="D14" s="5" t="s">
        <v>12</v>
      </c>
      <c r="E14" s="22">
        <f t="shared" si="5"/>
        <v>23700</v>
      </c>
      <c r="F14" s="47">
        <f t="shared" si="0"/>
        <v>-0.2178217821782178</v>
      </c>
      <c r="G14" s="22">
        <v>30300</v>
      </c>
      <c r="H14" s="13">
        <f t="shared" si="1"/>
        <v>100</v>
      </c>
      <c r="I14" s="5">
        <f t="shared" si="2"/>
        <v>600</v>
      </c>
      <c r="J14" s="5">
        <v>3</v>
      </c>
      <c r="K14" s="5"/>
      <c r="L14" s="5">
        <v>-500</v>
      </c>
      <c r="M14" s="5"/>
      <c r="N14" s="5">
        <v>-1000</v>
      </c>
      <c r="O14" s="5"/>
      <c r="P14" s="5"/>
      <c r="Q14" s="5"/>
      <c r="R14" s="5"/>
      <c r="S14" s="5"/>
      <c r="T14" s="5"/>
      <c r="U14" s="5"/>
      <c r="V14" s="5"/>
      <c r="W14" s="5">
        <v>1000</v>
      </c>
      <c r="X14" s="56" t="s">
        <v>208</v>
      </c>
      <c r="Y14" s="12">
        <f t="shared" si="3"/>
        <v>23600</v>
      </c>
      <c r="Z14" s="5">
        <f t="shared" si="4"/>
        <v>3600</v>
      </c>
      <c r="AA14" s="5">
        <v>12</v>
      </c>
      <c r="AB14" s="5">
        <v>5000</v>
      </c>
      <c r="AC14" s="5"/>
      <c r="AD14" s="5"/>
      <c r="AE14" s="5"/>
      <c r="AF14" s="5"/>
      <c r="AG14" s="5"/>
      <c r="AH14" s="5">
        <v>6000</v>
      </c>
      <c r="AI14" s="5">
        <v>4000</v>
      </c>
      <c r="AJ14" s="5">
        <v>2000</v>
      </c>
      <c r="AK14" s="5">
        <v>1000</v>
      </c>
      <c r="AL14" s="5">
        <v>1000</v>
      </c>
      <c r="AM14" s="5"/>
      <c r="AN14" s="5">
        <v>1000</v>
      </c>
      <c r="AO14" s="5"/>
    </row>
    <row r="15" spans="2:41" s="1" customFormat="1" ht="11.25">
      <c r="B15" s="5">
        <v>7</v>
      </c>
      <c r="C15" s="5">
        <v>27</v>
      </c>
      <c r="D15" s="5" t="s">
        <v>1</v>
      </c>
      <c r="E15" s="22">
        <f>H15+Y15</f>
        <v>19500</v>
      </c>
      <c r="F15" s="47">
        <f>E15/G15-1</f>
        <v>0.07734806629834257</v>
      </c>
      <c r="G15" s="22">
        <v>18100</v>
      </c>
      <c r="H15" s="13">
        <f>SUM(K15:W15)+I15</f>
        <v>4400</v>
      </c>
      <c r="I15" s="5">
        <f>J15*200</f>
        <v>3400</v>
      </c>
      <c r="J15" s="5">
        <v>17</v>
      </c>
      <c r="K15" s="5"/>
      <c r="L15" s="5"/>
      <c r="M15" s="5"/>
      <c r="N15" s="5"/>
      <c r="O15" s="5"/>
      <c r="P15" s="5"/>
      <c r="Q15" s="5"/>
      <c r="R15" s="5"/>
      <c r="S15" s="5"/>
      <c r="T15" s="5">
        <v>1000</v>
      </c>
      <c r="U15" s="5"/>
      <c r="V15" s="5"/>
      <c r="W15" s="5"/>
      <c r="X15" s="56"/>
      <c r="Y15" s="12">
        <f>SUM(AB15:AO15)+Z15</f>
        <v>15100</v>
      </c>
      <c r="Z15" s="5">
        <f>AA15*300</f>
        <v>2100</v>
      </c>
      <c r="AA15" s="5">
        <v>7</v>
      </c>
      <c r="AB15" s="5">
        <v>10000</v>
      </c>
      <c r="AC15" s="5"/>
      <c r="AD15" s="5"/>
      <c r="AE15" s="5">
        <v>2000</v>
      </c>
      <c r="AF15" s="5"/>
      <c r="AG15" s="5"/>
      <c r="AH15" s="5"/>
      <c r="AI15" s="5"/>
      <c r="AJ15" s="5"/>
      <c r="AK15" s="5"/>
      <c r="AL15" s="5"/>
      <c r="AM15" s="5"/>
      <c r="AN15" s="5">
        <v>1000</v>
      </c>
      <c r="AO15" s="5"/>
    </row>
    <row r="16" spans="2:41" s="1" customFormat="1" ht="11.25">
      <c r="B16" s="5">
        <v>8</v>
      </c>
      <c r="C16" s="5">
        <v>3</v>
      </c>
      <c r="D16" s="5" t="s">
        <v>4</v>
      </c>
      <c r="E16" s="22">
        <f t="shared" si="5"/>
        <v>19300</v>
      </c>
      <c r="F16" s="47">
        <f t="shared" si="0"/>
        <v>-0.05392156862745101</v>
      </c>
      <c r="G16" s="22">
        <v>20400</v>
      </c>
      <c r="H16" s="13">
        <f t="shared" si="1"/>
        <v>2600</v>
      </c>
      <c r="I16" s="5">
        <f t="shared" si="2"/>
        <v>2600</v>
      </c>
      <c r="J16" s="5">
        <v>13</v>
      </c>
      <c r="K16" s="5"/>
      <c r="L16" s="5"/>
      <c r="M16" s="5"/>
      <c r="N16" s="5">
        <v>-1000</v>
      </c>
      <c r="O16" s="5"/>
      <c r="P16" s="5"/>
      <c r="Q16" s="5"/>
      <c r="R16" s="5"/>
      <c r="S16" s="5"/>
      <c r="T16" s="5">
        <v>1000</v>
      </c>
      <c r="U16" s="5"/>
      <c r="V16" s="5"/>
      <c r="W16" s="5"/>
      <c r="X16" s="56"/>
      <c r="Y16" s="12">
        <f t="shared" si="3"/>
        <v>16700</v>
      </c>
      <c r="Z16" s="5">
        <f t="shared" si="4"/>
        <v>5700</v>
      </c>
      <c r="AA16" s="5">
        <v>19</v>
      </c>
      <c r="AB16" s="5">
        <v>5000</v>
      </c>
      <c r="AC16" s="5"/>
      <c r="AD16" s="5"/>
      <c r="AE16" s="5"/>
      <c r="AF16" s="5">
        <v>5000</v>
      </c>
      <c r="AG16" s="5">
        <v>1000</v>
      </c>
      <c r="AH16" s="5"/>
      <c r="AI16" s="5"/>
      <c r="AJ16" s="5"/>
      <c r="AK16" s="5"/>
      <c r="AL16" s="5"/>
      <c r="AM16" s="5"/>
      <c r="AN16" s="5"/>
      <c r="AO16" s="5"/>
    </row>
    <row r="17" spans="2:41" s="1" customFormat="1" ht="11.25">
      <c r="B17" s="5">
        <v>9</v>
      </c>
      <c r="C17" s="5">
        <v>10</v>
      </c>
      <c r="D17" s="5" t="s">
        <v>48</v>
      </c>
      <c r="E17" s="22">
        <f>H17+Y17</f>
        <v>18400</v>
      </c>
      <c r="F17" s="47">
        <f>E17/G17-1</f>
        <v>-0.13207547169811318</v>
      </c>
      <c r="G17" s="22">
        <v>21200</v>
      </c>
      <c r="H17" s="13">
        <f>SUM(K17:W17)+I17</f>
        <v>4600</v>
      </c>
      <c r="I17" s="5">
        <f>J17*200</f>
        <v>5600</v>
      </c>
      <c r="J17" s="5">
        <v>28</v>
      </c>
      <c r="K17" s="5">
        <v>2000</v>
      </c>
      <c r="L17" s="5"/>
      <c r="M17" s="5"/>
      <c r="N17" s="5"/>
      <c r="O17" s="5">
        <v>1000</v>
      </c>
      <c r="P17" s="5"/>
      <c r="Q17" s="5"/>
      <c r="R17" s="5">
        <v>-5000</v>
      </c>
      <c r="S17" s="5"/>
      <c r="T17" s="5">
        <v>1000</v>
      </c>
      <c r="U17" s="5"/>
      <c r="V17" s="5"/>
      <c r="W17" s="5"/>
      <c r="X17" s="56"/>
      <c r="Y17" s="12">
        <f>SUM(AB17:AO17)+Z17</f>
        <v>13800</v>
      </c>
      <c r="Z17" s="5">
        <f>AA17*300</f>
        <v>4800</v>
      </c>
      <c r="AA17" s="5">
        <v>16</v>
      </c>
      <c r="AB17" s="5"/>
      <c r="AC17" s="5"/>
      <c r="AD17" s="5"/>
      <c r="AE17" s="5"/>
      <c r="AF17" s="5"/>
      <c r="AG17" s="5"/>
      <c r="AH17" s="5">
        <v>9000</v>
      </c>
      <c r="AI17" s="5"/>
      <c r="AJ17" s="5"/>
      <c r="AK17" s="5"/>
      <c r="AL17" s="5"/>
      <c r="AM17" s="5"/>
      <c r="AN17" s="5"/>
      <c r="AO17" s="5"/>
    </row>
    <row r="18" spans="2:41" s="1" customFormat="1" ht="11.25">
      <c r="B18" s="5">
        <v>10</v>
      </c>
      <c r="C18" s="5">
        <v>20</v>
      </c>
      <c r="D18" s="5" t="s">
        <v>2</v>
      </c>
      <c r="E18" s="22">
        <f t="shared" si="5"/>
        <v>16800</v>
      </c>
      <c r="F18" s="47">
        <f t="shared" si="0"/>
        <v>0.05660377358490565</v>
      </c>
      <c r="G18" s="22">
        <v>15900</v>
      </c>
      <c r="H18" s="13">
        <f t="shared" si="1"/>
        <v>5000</v>
      </c>
      <c r="I18" s="5">
        <f t="shared" si="2"/>
        <v>4000</v>
      </c>
      <c r="J18" s="5">
        <v>20</v>
      </c>
      <c r="K18" s="5"/>
      <c r="L18" s="5"/>
      <c r="M18" s="5"/>
      <c r="N18" s="5"/>
      <c r="O18" s="5"/>
      <c r="P18" s="5"/>
      <c r="Q18" s="5"/>
      <c r="R18" s="5"/>
      <c r="S18" s="5"/>
      <c r="T18" s="5">
        <v>1000</v>
      </c>
      <c r="U18" s="5"/>
      <c r="V18" s="5"/>
      <c r="W18" s="5"/>
      <c r="X18" s="56"/>
      <c r="Y18" s="12">
        <f t="shared" si="3"/>
        <v>11800</v>
      </c>
      <c r="Z18" s="5">
        <f t="shared" si="4"/>
        <v>4800</v>
      </c>
      <c r="AA18" s="5">
        <v>16</v>
      </c>
      <c r="AB18" s="5"/>
      <c r="AC18" s="5"/>
      <c r="AD18" s="5"/>
      <c r="AE18" s="5"/>
      <c r="AF18" s="5">
        <v>1000</v>
      </c>
      <c r="AG18" s="5">
        <v>1000</v>
      </c>
      <c r="AH18" s="5"/>
      <c r="AI18" s="5"/>
      <c r="AJ18" s="5"/>
      <c r="AK18" s="5"/>
      <c r="AL18" s="5"/>
      <c r="AM18" s="5">
        <v>4000</v>
      </c>
      <c r="AN18" s="5">
        <v>1000</v>
      </c>
      <c r="AO18" s="5"/>
    </row>
    <row r="19" spans="2:41" s="1" customFormat="1" ht="11.25">
      <c r="B19" s="5">
        <v>11</v>
      </c>
      <c r="C19" s="5">
        <v>4</v>
      </c>
      <c r="D19" s="5" t="s">
        <v>13</v>
      </c>
      <c r="E19" s="22">
        <f>H19+Y19</f>
        <v>15900</v>
      </c>
      <c r="F19" s="47">
        <f>E19/G19-1</f>
        <v>-0.18877551020408168</v>
      </c>
      <c r="G19" s="22">
        <v>19600</v>
      </c>
      <c r="H19" s="13">
        <f>SUM(K19:W19)+I19</f>
        <v>7900</v>
      </c>
      <c r="I19" s="5">
        <f>J19*200</f>
        <v>4400</v>
      </c>
      <c r="J19" s="5">
        <v>22</v>
      </c>
      <c r="K19" s="5"/>
      <c r="L19" s="5"/>
      <c r="M19" s="5">
        <v>1000</v>
      </c>
      <c r="N19" s="5"/>
      <c r="O19" s="5">
        <v>500</v>
      </c>
      <c r="P19" s="5"/>
      <c r="Q19" s="5"/>
      <c r="R19" s="5"/>
      <c r="S19" s="5"/>
      <c r="T19" s="5">
        <v>1000</v>
      </c>
      <c r="U19" s="5"/>
      <c r="V19" s="5"/>
      <c r="W19" s="5">
        <v>1000</v>
      </c>
      <c r="X19" s="56" t="s">
        <v>193</v>
      </c>
      <c r="Y19" s="12">
        <f>SUM(AB19:AO19)+Z19</f>
        <v>8000</v>
      </c>
      <c r="Z19" s="5">
        <f>AA19*300</f>
        <v>3000</v>
      </c>
      <c r="AA19" s="5">
        <v>10</v>
      </c>
      <c r="AB19" s="5"/>
      <c r="AC19" s="5"/>
      <c r="AD19" s="5"/>
      <c r="AE19" s="5">
        <v>1000</v>
      </c>
      <c r="AF19" s="5"/>
      <c r="AG19" s="5">
        <v>1000</v>
      </c>
      <c r="AH19" s="5"/>
      <c r="AI19" s="5"/>
      <c r="AJ19" s="5"/>
      <c r="AK19" s="5"/>
      <c r="AL19" s="5"/>
      <c r="AM19" s="5">
        <v>2000</v>
      </c>
      <c r="AN19" s="5">
        <v>1000</v>
      </c>
      <c r="AO19" s="5"/>
    </row>
    <row r="20" spans="2:41" s="1" customFormat="1" ht="11.25">
      <c r="B20" s="5">
        <v>12</v>
      </c>
      <c r="C20" s="53" t="s">
        <v>182</v>
      </c>
      <c r="D20" s="5" t="s">
        <v>10</v>
      </c>
      <c r="E20" s="22">
        <f>H20+Y20</f>
        <v>15000</v>
      </c>
      <c r="F20" s="47">
        <f>E20/G20-1</f>
        <v>0.05633802816901401</v>
      </c>
      <c r="G20" s="22">
        <v>14200</v>
      </c>
      <c r="H20" s="13">
        <f>SUM(K20:W20)+I20</f>
        <v>200</v>
      </c>
      <c r="I20" s="5">
        <f>J20*200</f>
        <v>200</v>
      </c>
      <c r="J20" s="5">
        <v>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6"/>
      <c r="Y20" s="12">
        <f>SUM(AB20:AO20)+Z20</f>
        <v>14800</v>
      </c>
      <c r="Z20" s="5">
        <f>AA20*300</f>
        <v>1800</v>
      </c>
      <c r="AA20" s="5">
        <v>6</v>
      </c>
      <c r="AB20" s="5">
        <v>5000</v>
      </c>
      <c r="AC20" s="5">
        <v>3000</v>
      </c>
      <c r="AD20" s="5">
        <v>2000</v>
      </c>
      <c r="AE20" s="5">
        <v>1000</v>
      </c>
      <c r="AF20" s="5">
        <v>1000</v>
      </c>
      <c r="AG20" s="5"/>
      <c r="AH20" s="5"/>
      <c r="AI20" s="5"/>
      <c r="AJ20" s="5"/>
      <c r="AK20" s="5"/>
      <c r="AL20" s="5"/>
      <c r="AM20" s="5"/>
      <c r="AN20" s="5">
        <v>1000</v>
      </c>
      <c r="AO20" s="5"/>
    </row>
    <row r="21" spans="2:41" s="1" customFormat="1" ht="11.25">
      <c r="B21" s="5">
        <v>13</v>
      </c>
      <c r="C21" s="5">
        <v>9</v>
      </c>
      <c r="D21" s="5" t="s">
        <v>9</v>
      </c>
      <c r="E21" s="22">
        <f t="shared" si="5"/>
        <v>14300</v>
      </c>
      <c r="F21" s="47">
        <f t="shared" si="0"/>
        <v>-0.04026845637583898</v>
      </c>
      <c r="G21" s="22">
        <v>14900</v>
      </c>
      <c r="H21" s="13">
        <f t="shared" si="1"/>
        <v>-1800</v>
      </c>
      <c r="I21" s="5">
        <f t="shared" si="2"/>
        <v>200</v>
      </c>
      <c r="J21" s="5">
        <v>1</v>
      </c>
      <c r="K21" s="5"/>
      <c r="L21" s="5">
        <v>-1000</v>
      </c>
      <c r="M21" s="5"/>
      <c r="N21" s="5">
        <v>-1000</v>
      </c>
      <c r="O21" s="5"/>
      <c r="P21" s="5"/>
      <c r="Q21" s="5"/>
      <c r="R21" s="5"/>
      <c r="S21" s="5"/>
      <c r="T21" s="5"/>
      <c r="U21" s="5"/>
      <c r="V21" s="5"/>
      <c r="W21" s="5"/>
      <c r="X21" s="56"/>
      <c r="Y21" s="12">
        <f t="shared" si="3"/>
        <v>16100</v>
      </c>
      <c r="Z21" s="5">
        <f t="shared" si="4"/>
        <v>5100</v>
      </c>
      <c r="AA21" s="5">
        <v>17</v>
      </c>
      <c r="AB21" s="5">
        <v>5000</v>
      </c>
      <c r="AC21" s="5"/>
      <c r="AD21" s="5"/>
      <c r="AE21" s="5">
        <v>1000</v>
      </c>
      <c r="AF21" s="5">
        <v>1000</v>
      </c>
      <c r="AG21" s="5"/>
      <c r="AH21" s="5"/>
      <c r="AI21" s="5"/>
      <c r="AJ21" s="5"/>
      <c r="AK21" s="5"/>
      <c r="AL21" s="5"/>
      <c r="AM21" s="5">
        <v>4000</v>
      </c>
      <c r="AN21" s="5"/>
      <c r="AO21" s="5"/>
    </row>
    <row r="22" spans="2:41" s="1" customFormat="1" ht="11.25">
      <c r="B22" s="5">
        <v>14</v>
      </c>
      <c r="C22" s="5">
        <v>22</v>
      </c>
      <c r="D22" s="5" t="s">
        <v>135</v>
      </c>
      <c r="E22" s="22">
        <f t="shared" si="5"/>
        <v>14100</v>
      </c>
      <c r="F22" s="47">
        <f t="shared" si="0"/>
        <v>0.07633587786259532</v>
      </c>
      <c r="G22" s="22">
        <v>13100</v>
      </c>
      <c r="H22" s="13">
        <f t="shared" si="1"/>
        <v>1500</v>
      </c>
      <c r="I22" s="5">
        <f t="shared" si="2"/>
        <v>1000</v>
      </c>
      <c r="J22" s="5">
        <v>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500</v>
      </c>
      <c r="X22" s="56" t="s">
        <v>199</v>
      </c>
      <c r="Y22" s="12">
        <f t="shared" si="3"/>
        <v>12600</v>
      </c>
      <c r="Z22" s="5">
        <f t="shared" si="4"/>
        <v>6600</v>
      </c>
      <c r="AA22" s="5">
        <v>22</v>
      </c>
      <c r="AB22" s="5">
        <v>5000</v>
      </c>
      <c r="AC22" s="5"/>
      <c r="AD22" s="5"/>
      <c r="AE22" s="5">
        <v>1000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2:41" s="1" customFormat="1" ht="11.25">
      <c r="B23" s="5">
        <v>15</v>
      </c>
      <c r="C23" s="5">
        <v>6</v>
      </c>
      <c r="D23" s="5" t="s">
        <v>3</v>
      </c>
      <c r="E23" s="22">
        <f t="shared" si="5"/>
        <v>12000</v>
      </c>
      <c r="F23" s="47">
        <f t="shared" si="0"/>
        <v>0.33333333333333326</v>
      </c>
      <c r="G23" s="22">
        <v>9000</v>
      </c>
      <c r="H23" s="13">
        <f t="shared" si="1"/>
        <v>6000</v>
      </c>
      <c r="I23" s="5">
        <f t="shared" si="2"/>
        <v>4000</v>
      </c>
      <c r="J23" s="5">
        <v>20</v>
      </c>
      <c r="K23" s="5"/>
      <c r="L23" s="5"/>
      <c r="M23" s="5"/>
      <c r="N23" s="5"/>
      <c r="O23" s="5"/>
      <c r="P23" s="5"/>
      <c r="Q23" s="5"/>
      <c r="R23" s="5"/>
      <c r="S23" s="5"/>
      <c r="T23" s="5">
        <v>1000</v>
      </c>
      <c r="U23" s="5"/>
      <c r="V23" s="5"/>
      <c r="W23" s="5">
        <v>1000</v>
      </c>
      <c r="X23" s="56" t="s">
        <v>196</v>
      </c>
      <c r="Y23" s="12">
        <f t="shared" si="3"/>
        <v>6000</v>
      </c>
      <c r="Z23" s="5">
        <f t="shared" si="4"/>
        <v>3000</v>
      </c>
      <c r="AA23" s="5">
        <v>10</v>
      </c>
      <c r="AB23" s="5"/>
      <c r="AC23" s="5"/>
      <c r="AD23" s="5"/>
      <c r="AE23" s="5"/>
      <c r="AF23" s="55">
        <v>1000</v>
      </c>
      <c r="AG23" s="5">
        <v>2000</v>
      </c>
      <c r="AH23" s="5"/>
      <c r="AI23" s="5"/>
      <c r="AJ23" s="5"/>
      <c r="AK23" s="5"/>
      <c r="AL23" s="5"/>
      <c r="AM23" s="5"/>
      <c r="AN23" s="5"/>
      <c r="AO23" s="5"/>
    </row>
    <row r="24" spans="2:41" s="1" customFormat="1" ht="11.25">
      <c r="B24" s="5">
        <v>16</v>
      </c>
      <c r="C24" s="5">
        <v>14</v>
      </c>
      <c r="D24" s="5" t="s">
        <v>100</v>
      </c>
      <c r="E24" s="22">
        <f>H24+Y24</f>
        <v>11100</v>
      </c>
      <c r="F24" s="47">
        <f>E24/G24-1</f>
        <v>0.5633802816901408</v>
      </c>
      <c r="G24" s="22">
        <v>7100</v>
      </c>
      <c r="H24" s="13">
        <f>SUM(K24:W24)+I24</f>
        <v>9000</v>
      </c>
      <c r="I24" s="5">
        <f>J24*200</f>
        <v>4000</v>
      </c>
      <c r="J24" s="5">
        <v>20</v>
      </c>
      <c r="K24" s="5">
        <v>500</v>
      </c>
      <c r="L24" s="5"/>
      <c r="M24" s="5">
        <v>1000</v>
      </c>
      <c r="N24" s="5"/>
      <c r="O24" s="5"/>
      <c r="P24" s="5"/>
      <c r="Q24" s="5">
        <v>1000</v>
      </c>
      <c r="R24" s="5"/>
      <c r="S24" s="5"/>
      <c r="T24" s="5">
        <v>1000</v>
      </c>
      <c r="U24" s="5"/>
      <c r="V24" s="5">
        <v>1000</v>
      </c>
      <c r="W24" s="5">
        <v>500</v>
      </c>
      <c r="X24" s="56" t="s">
        <v>197</v>
      </c>
      <c r="Y24" s="12">
        <f>SUM(AB24:AO24)+Z24</f>
        <v>2100</v>
      </c>
      <c r="Z24" s="5">
        <f>AA24*300</f>
        <v>2100</v>
      </c>
      <c r="AA24" s="5">
        <v>7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2:41" s="1" customFormat="1" ht="11.25">
      <c r="B25" s="5">
        <v>17</v>
      </c>
      <c r="C25" s="5">
        <v>12</v>
      </c>
      <c r="D25" s="5" t="s">
        <v>190</v>
      </c>
      <c r="E25" s="22">
        <f>H25+Y25</f>
        <v>10300</v>
      </c>
      <c r="F25" s="47" t="e">
        <f>E25/G25-1</f>
        <v>#DIV/0!</v>
      </c>
      <c r="G25" s="22">
        <v>0</v>
      </c>
      <c r="H25" s="13">
        <f>SUM(K25:W25)+I25</f>
        <v>9000</v>
      </c>
      <c r="I25" s="5">
        <f>J25*200</f>
        <v>5000</v>
      </c>
      <c r="J25" s="5">
        <v>25</v>
      </c>
      <c r="K25" s="5">
        <v>500</v>
      </c>
      <c r="L25" s="5"/>
      <c r="M25" s="5">
        <v>1000</v>
      </c>
      <c r="N25" s="5"/>
      <c r="O25" s="5"/>
      <c r="P25" s="5"/>
      <c r="Q25" s="5">
        <v>1000</v>
      </c>
      <c r="R25" s="5"/>
      <c r="S25" s="5"/>
      <c r="T25" s="5">
        <v>1000</v>
      </c>
      <c r="U25" s="5"/>
      <c r="V25" s="5"/>
      <c r="W25" s="5">
        <v>500</v>
      </c>
      <c r="X25" s="56" t="s">
        <v>202</v>
      </c>
      <c r="Y25" s="12">
        <f>SUM(AB25:AO25)+Z25</f>
        <v>1300</v>
      </c>
      <c r="Z25" s="5">
        <f>AA25*300</f>
        <v>300</v>
      </c>
      <c r="AA25" s="5">
        <v>1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5">
        <v>1000</v>
      </c>
      <c r="AO25" s="5"/>
    </row>
    <row r="26" spans="2:41" s="1" customFormat="1" ht="11.25">
      <c r="B26" s="5">
        <v>18</v>
      </c>
      <c r="C26" s="5">
        <v>24</v>
      </c>
      <c r="D26" s="5" t="s">
        <v>11</v>
      </c>
      <c r="E26" s="22">
        <f t="shared" si="5"/>
        <v>9700</v>
      </c>
      <c r="F26" s="47">
        <f t="shared" si="0"/>
        <v>0.14117647058823524</v>
      </c>
      <c r="G26" s="22">
        <v>8500</v>
      </c>
      <c r="H26" s="13">
        <f t="shared" si="1"/>
        <v>900</v>
      </c>
      <c r="I26" s="5">
        <f t="shared" si="2"/>
        <v>1400</v>
      </c>
      <c r="J26" s="5">
        <v>7</v>
      </c>
      <c r="K26" s="5"/>
      <c r="L26" s="5"/>
      <c r="M26" s="5"/>
      <c r="N26" s="5">
        <v>-1000</v>
      </c>
      <c r="O26" s="5"/>
      <c r="P26" s="5"/>
      <c r="Q26" s="5"/>
      <c r="R26" s="5"/>
      <c r="S26" s="5"/>
      <c r="T26" s="5"/>
      <c r="U26" s="5"/>
      <c r="V26" s="5"/>
      <c r="W26" s="5">
        <v>500</v>
      </c>
      <c r="X26" s="56" t="s">
        <v>151</v>
      </c>
      <c r="Y26" s="12">
        <f t="shared" si="3"/>
        <v>8800</v>
      </c>
      <c r="Z26" s="5">
        <f t="shared" si="4"/>
        <v>4800</v>
      </c>
      <c r="AA26" s="5">
        <v>16</v>
      </c>
      <c r="AB26" s="5"/>
      <c r="AC26" s="5"/>
      <c r="AD26" s="5"/>
      <c r="AE26" s="5">
        <v>2000</v>
      </c>
      <c r="AF26" s="5"/>
      <c r="AG26" s="5">
        <v>1000</v>
      </c>
      <c r="AH26" s="5"/>
      <c r="AI26" s="5"/>
      <c r="AJ26" s="5"/>
      <c r="AK26" s="5"/>
      <c r="AL26" s="5"/>
      <c r="AM26" s="5"/>
      <c r="AN26" s="5">
        <v>1000</v>
      </c>
      <c r="AO26" s="5"/>
    </row>
    <row r="27" spans="2:41" s="1" customFormat="1" ht="12" customHeight="1">
      <c r="B27" s="5">
        <v>19</v>
      </c>
      <c r="C27" s="5">
        <v>2</v>
      </c>
      <c r="D27" s="5" t="s">
        <v>131</v>
      </c>
      <c r="E27" s="22">
        <f t="shared" si="5"/>
        <v>8300</v>
      </c>
      <c r="F27" s="47">
        <f t="shared" si="0"/>
        <v>-0.07777777777777772</v>
      </c>
      <c r="G27" s="22">
        <v>9000</v>
      </c>
      <c r="H27" s="13">
        <f t="shared" si="1"/>
        <v>6100</v>
      </c>
      <c r="I27" s="5">
        <f t="shared" si="2"/>
        <v>3600</v>
      </c>
      <c r="J27" s="5">
        <v>18</v>
      </c>
      <c r="K27" s="5">
        <v>500</v>
      </c>
      <c r="L27" s="5"/>
      <c r="M27" s="5"/>
      <c r="N27" s="5"/>
      <c r="O27" s="5">
        <v>500</v>
      </c>
      <c r="P27" s="5"/>
      <c r="Q27" s="5"/>
      <c r="R27" s="5"/>
      <c r="S27" s="5"/>
      <c r="T27" s="5">
        <v>1000</v>
      </c>
      <c r="U27" s="5"/>
      <c r="V27" s="5"/>
      <c r="W27" s="5">
        <v>500</v>
      </c>
      <c r="X27" s="56" t="s">
        <v>200</v>
      </c>
      <c r="Y27" s="12">
        <f t="shared" si="3"/>
        <v>2200</v>
      </c>
      <c r="Z27" s="5">
        <f t="shared" si="4"/>
        <v>1200</v>
      </c>
      <c r="AA27" s="5">
        <v>4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>
        <v>1000</v>
      </c>
      <c r="AO27" s="5"/>
    </row>
    <row r="28" spans="2:41" s="1" customFormat="1" ht="11.25">
      <c r="B28" s="5">
        <v>20</v>
      </c>
      <c r="C28" s="5"/>
      <c r="D28" s="5" t="s">
        <v>188</v>
      </c>
      <c r="E28" s="22">
        <f t="shared" si="5"/>
        <v>6800</v>
      </c>
      <c r="F28" s="47" t="e">
        <f t="shared" si="0"/>
        <v>#DIV/0!</v>
      </c>
      <c r="G28" s="22">
        <v>0</v>
      </c>
      <c r="H28" s="13">
        <f t="shared" si="1"/>
        <v>200</v>
      </c>
      <c r="I28" s="5">
        <f t="shared" si="2"/>
        <v>200</v>
      </c>
      <c r="J28" s="5">
        <v>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6"/>
      <c r="Y28" s="12">
        <f t="shared" si="3"/>
        <v>6600</v>
      </c>
      <c r="Z28" s="5">
        <f t="shared" si="4"/>
        <v>6600</v>
      </c>
      <c r="AA28" s="5">
        <v>22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2:41" s="1" customFormat="1" ht="11.25">
      <c r="B29" s="5">
        <v>21</v>
      </c>
      <c r="C29" s="5">
        <v>16</v>
      </c>
      <c r="D29" s="5" t="s">
        <v>79</v>
      </c>
      <c r="E29" s="22">
        <f t="shared" si="5"/>
        <v>5900</v>
      </c>
      <c r="F29" s="47">
        <f t="shared" si="0"/>
        <v>0.17999999999999994</v>
      </c>
      <c r="G29" s="22">
        <v>5000</v>
      </c>
      <c r="H29" s="13">
        <f t="shared" si="1"/>
        <v>200</v>
      </c>
      <c r="I29" s="5">
        <f t="shared" si="2"/>
        <v>200</v>
      </c>
      <c r="J29" s="5">
        <v>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6"/>
      <c r="Y29" s="12">
        <f t="shared" si="3"/>
        <v>5700</v>
      </c>
      <c r="Z29" s="5">
        <f t="shared" si="4"/>
        <v>5700</v>
      </c>
      <c r="AA29" s="5">
        <v>19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2:41" s="1" customFormat="1" ht="11.25">
      <c r="B30" s="5">
        <v>22</v>
      </c>
      <c r="C30" s="5">
        <v>15</v>
      </c>
      <c r="D30" s="5" t="s">
        <v>143</v>
      </c>
      <c r="E30" s="22">
        <f t="shared" si="5"/>
        <v>5900</v>
      </c>
      <c r="F30" s="47">
        <f t="shared" si="0"/>
        <v>-0.13235294117647056</v>
      </c>
      <c r="G30" s="22">
        <v>6800</v>
      </c>
      <c r="H30" s="13">
        <f t="shared" si="1"/>
        <v>200</v>
      </c>
      <c r="I30" s="5">
        <f t="shared" si="2"/>
        <v>200</v>
      </c>
      <c r="J30" s="5">
        <v>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6"/>
      <c r="Y30" s="12">
        <f t="shared" si="3"/>
        <v>5700</v>
      </c>
      <c r="Z30" s="5">
        <f t="shared" si="4"/>
        <v>2700</v>
      </c>
      <c r="AA30" s="5">
        <v>9</v>
      </c>
      <c r="AB30" s="5"/>
      <c r="AC30" s="5"/>
      <c r="AD30" s="5"/>
      <c r="AE30" s="5"/>
      <c r="AF30" s="5"/>
      <c r="AG30" s="5"/>
      <c r="AH30" s="5">
        <v>3000</v>
      </c>
      <c r="AI30" s="5"/>
      <c r="AJ30" s="5"/>
      <c r="AK30" s="5"/>
      <c r="AL30" s="5"/>
      <c r="AM30" s="5"/>
      <c r="AN30" s="5"/>
      <c r="AO30" s="5"/>
    </row>
    <row r="31" spans="2:41" s="1" customFormat="1" ht="11.25">
      <c r="B31" s="5">
        <v>23</v>
      </c>
      <c r="C31" s="53"/>
      <c r="D31" s="5" t="s">
        <v>189</v>
      </c>
      <c r="E31" s="22">
        <f t="shared" si="5"/>
        <v>4700</v>
      </c>
      <c r="F31" s="47" t="e">
        <f t="shared" si="0"/>
        <v>#DIV/0!</v>
      </c>
      <c r="G31" s="22">
        <v>0</v>
      </c>
      <c r="H31" s="13">
        <f t="shared" si="1"/>
        <v>4400</v>
      </c>
      <c r="I31" s="5">
        <f t="shared" si="2"/>
        <v>2400</v>
      </c>
      <c r="J31" s="5">
        <v>12</v>
      </c>
      <c r="K31" s="5">
        <v>500</v>
      </c>
      <c r="L31" s="5"/>
      <c r="M31" s="5"/>
      <c r="N31" s="5"/>
      <c r="O31" s="5"/>
      <c r="P31" s="5"/>
      <c r="Q31" s="5">
        <v>1000</v>
      </c>
      <c r="R31" s="5"/>
      <c r="S31" s="5"/>
      <c r="T31" s="5"/>
      <c r="U31" s="5"/>
      <c r="V31" s="5"/>
      <c r="W31" s="5">
        <v>500</v>
      </c>
      <c r="X31" s="56" t="s">
        <v>201</v>
      </c>
      <c r="Y31" s="12">
        <f t="shared" si="3"/>
        <v>300</v>
      </c>
      <c r="Z31" s="5">
        <f t="shared" si="4"/>
        <v>300</v>
      </c>
      <c r="AA31" s="5">
        <v>1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2:41" s="1" customFormat="1" ht="11.25">
      <c r="B32" s="5">
        <v>24</v>
      </c>
      <c r="C32" s="5">
        <v>30</v>
      </c>
      <c r="D32" s="5" t="s">
        <v>137</v>
      </c>
      <c r="E32" s="22">
        <f>H32+Y32</f>
        <v>4200</v>
      </c>
      <c r="F32" s="47">
        <f>E32/G32-1</f>
        <v>-0.5483870967741935</v>
      </c>
      <c r="G32" s="22">
        <v>9300</v>
      </c>
      <c r="H32" s="13">
        <f>SUM(K32:W32)+I32</f>
        <v>0</v>
      </c>
      <c r="I32" s="5">
        <f>J32*200</f>
        <v>3000</v>
      </c>
      <c r="J32" s="5">
        <v>15</v>
      </c>
      <c r="K32" s="5"/>
      <c r="L32" s="5">
        <v>-1000</v>
      </c>
      <c r="M32" s="5"/>
      <c r="N32" s="5"/>
      <c r="O32" s="5"/>
      <c r="P32" s="5">
        <v>-2000</v>
      </c>
      <c r="Q32" s="5"/>
      <c r="R32" s="5"/>
      <c r="S32" s="5"/>
      <c r="T32" s="5"/>
      <c r="U32" s="5"/>
      <c r="V32" s="5"/>
      <c r="W32" s="5"/>
      <c r="X32" s="56"/>
      <c r="Y32" s="12">
        <f>SUM(AB32:AO32)+Z32</f>
        <v>4200</v>
      </c>
      <c r="Z32" s="5">
        <f>AA32*300</f>
        <v>4200</v>
      </c>
      <c r="AA32" s="5">
        <v>14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2:41" s="1" customFormat="1" ht="11.25">
      <c r="B33" s="5">
        <v>25</v>
      </c>
      <c r="C33" s="5"/>
      <c r="D33" s="5" t="s">
        <v>187</v>
      </c>
      <c r="E33" s="22">
        <f t="shared" si="5"/>
        <v>3500</v>
      </c>
      <c r="F33" s="47">
        <f t="shared" si="0"/>
        <v>2.888888888888889</v>
      </c>
      <c r="G33" s="22">
        <v>900</v>
      </c>
      <c r="H33" s="13">
        <f>SUM(Q33:W33)+I33+M33</f>
        <v>1700</v>
      </c>
      <c r="I33" s="5">
        <f t="shared" si="2"/>
        <v>1200</v>
      </c>
      <c r="J33" s="5">
        <v>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500</v>
      </c>
      <c r="X33" s="56" t="s">
        <v>198</v>
      </c>
      <c r="Y33" s="12">
        <f t="shared" si="3"/>
        <v>1800</v>
      </c>
      <c r="Z33" s="5">
        <f t="shared" si="4"/>
        <v>1800</v>
      </c>
      <c r="AA33" s="5">
        <v>6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2:41" s="1" customFormat="1" ht="11.25">
      <c r="B34" s="5">
        <v>26</v>
      </c>
      <c r="C34" s="5">
        <v>26</v>
      </c>
      <c r="D34" s="5" t="s">
        <v>132</v>
      </c>
      <c r="E34" s="22">
        <f t="shared" si="5"/>
        <v>1900</v>
      </c>
      <c r="F34" s="47">
        <f t="shared" si="0"/>
        <v>0.46153846153846145</v>
      </c>
      <c r="G34" s="22">
        <v>1300</v>
      </c>
      <c r="H34" s="13">
        <f>SUM(K34:W34)+I34</f>
        <v>1000</v>
      </c>
      <c r="I34" s="5">
        <f t="shared" si="2"/>
        <v>1000</v>
      </c>
      <c r="J34" s="5">
        <v>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6"/>
      <c r="Y34" s="12">
        <f t="shared" si="3"/>
        <v>900</v>
      </c>
      <c r="Z34" s="5">
        <f t="shared" si="4"/>
        <v>900</v>
      </c>
      <c r="AA34" s="5">
        <v>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2:41" s="1" customFormat="1" ht="11.25">
      <c r="B35" s="5" t="s">
        <v>212</v>
      </c>
      <c r="C35" s="5"/>
      <c r="D35" s="5"/>
      <c r="E35" s="22">
        <f>SUM(E9:E34)</f>
        <v>427100</v>
      </c>
      <c r="F35" s="47">
        <f t="shared" si="0"/>
        <v>0.03089548636253925</v>
      </c>
      <c r="G35" s="22">
        <f>SUM(G9:G34)</f>
        <v>414300</v>
      </c>
      <c r="H35" s="13"/>
      <c r="I35" s="5"/>
      <c r="J35" s="5"/>
      <c r="K35" s="54">
        <f aca="true" t="shared" si="6" ref="K35:R35">SUM(K9:K34)</f>
        <v>5500</v>
      </c>
      <c r="L35" s="54">
        <f t="shared" si="6"/>
        <v>-39800</v>
      </c>
      <c r="M35" s="54">
        <f t="shared" si="6"/>
        <v>5000</v>
      </c>
      <c r="N35" s="54">
        <f t="shared" si="6"/>
        <v>-5000</v>
      </c>
      <c r="O35" s="54">
        <f t="shared" si="6"/>
        <v>5000</v>
      </c>
      <c r="P35" s="54">
        <f t="shared" si="6"/>
        <v>-2000</v>
      </c>
      <c r="Q35" s="54">
        <f t="shared" si="6"/>
        <v>5000</v>
      </c>
      <c r="R35" s="54">
        <f t="shared" si="6"/>
        <v>-5000</v>
      </c>
      <c r="S35" s="5"/>
      <c r="T35" s="5"/>
      <c r="U35" s="5"/>
      <c r="V35" s="5"/>
      <c r="W35" s="54"/>
      <c r="X35" s="56"/>
      <c r="Y35" s="12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7" spans="2:41" s="1" customFormat="1" ht="13.5">
      <c r="B37" s="40"/>
      <c r="C37" s="40"/>
      <c r="D37" t="s">
        <v>139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2:41" s="1" customFormat="1" ht="13.5">
      <c r="B38" s="40"/>
      <c r="C38" s="40"/>
      <c r="D38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2:26" ht="13.5">
      <c r="B39" s="52" t="s">
        <v>203</v>
      </c>
      <c r="C39" s="5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T39" s="1"/>
      <c r="Y39" s="1"/>
      <c r="Z39" s="1"/>
    </row>
    <row r="40" spans="2:41" s="1" customFormat="1" ht="12" customHeight="1">
      <c r="B40" s="51" t="s">
        <v>166</v>
      </c>
      <c r="C40" s="5">
        <v>23</v>
      </c>
      <c r="D40" s="5" t="s">
        <v>204</v>
      </c>
      <c r="E40" s="22">
        <f>H40+Y40</f>
        <v>19200</v>
      </c>
      <c r="F40" s="47">
        <f aca="true" t="shared" si="7" ref="F40:F46">E40/G40-1</f>
        <v>-0.020408163265306145</v>
      </c>
      <c r="G40" s="22">
        <v>19600</v>
      </c>
      <c r="H40" s="13">
        <f>SUM(K40:W40)+I40</f>
        <v>0</v>
      </c>
      <c r="I40" s="5">
        <f>J40*200</f>
        <v>0</v>
      </c>
      <c r="J40" s="5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1"/>
      <c r="Y40" s="12">
        <f>SUM(AB40:AO40)+Z40</f>
        <v>19200</v>
      </c>
      <c r="Z40" s="5">
        <f>AA40*300</f>
        <v>4200</v>
      </c>
      <c r="AA40" s="5">
        <v>14</v>
      </c>
      <c r="AB40" s="5">
        <v>5000</v>
      </c>
      <c r="AC40" s="5"/>
      <c r="AD40" s="5">
        <v>4000</v>
      </c>
      <c r="AE40" s="5">
        <v>1000</v>
      </c>
      <c r="AF40" s="5">
        <v>3000</v>
      </c>
      <c r="AG40" s="5">
        <v>1000</v>
      </c>
      <c r="AH40" s="5"/>
      <c r="AI40" s="5"/>
      <c r="AJ40" s="5"/>
      <c r="AK40" s="5"/>
      <c r="AL40" s="5"/>
      <c r="AM40" s="5"/>
      <c r="AN40" s="5">
        <v>1000</v>
      </c>
      <c r="AO40" s="5"/>
    </row>
    <row r="41" spans="2:41" s="1" customFormat="1" ht="11.25">
      <c r="B41" s="51" t="s">
        <v>166</v>
      </c>
      <c r="C41" s="51" t="s">
        <v>166</v>
      </c>
      <c r="D41" s="5" t="s">
        <v>126</v>
      </c>
      <c r="E41" s="22">
        <f aca="true" t="shared" si="8" ref="E41:E46">H41+Y41</f>
        <v>13800</v>
      </c>
      <c r="F41" s="47">
        <f t="shared" si="7"/>
        <v>0.045454545454545414</v>
      </c>
      <c r="G41" s="22">
        <v>13200</v>
      </c>
      <c r="H41" s="13">
        <f>SUM(Q41:W41)+I41+M41</f>
        <v>0</v>
      </c>
      <c r="I41" s="5">
        <f aca="true" t="shared" si="9" ref="I41:I46">J41*200</f>
        <v>0</v>
      </c>
      <c r="J41" s="5"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2">
        <f aca="true" t="shared" si="10" ref="Y41:Y46">SUM(AB41:AO41)+Z41</f>
        <v>13800</v>
      </c>
      <c r="Z41" s="5">
        <f aca="true" t="shared" si="11" ref="Z41:Z46">AA41*300</f>
        <v>1800</v>
      </c>
      <c r="AA41" s="5">
        <v>6</v>
      </c>
      <c r="AB41" s="5"/>
      <c r="AC41" s="5"/>
      <c r="AD41" s="5">
        <v>2000</v>
      </c>
      <c r="AE41" s="5"/>
      <c r="AF41" s="5"/>
      <c r="AG41" s="5"/>
      <c r="AH41" s="5">
        <v>6000</v>
      </c>
      <c r="AI41" s="5">
        <v>4000</v>
      </c>
      <c r="AJ41" s="5"/>
      <c r="AK41" s="5"/>
      <c r="AL41" s="5"/>
      <c r="AM41" s="5"/>
      <c r="AN41" s="5"/>
      <c r="AO41" s="5"/>
    </row>
    <row r="42" spans="2:41" s="1" customFormat="1" ht="11.25">
      <c r="B42" s="51" t="s">
        <v>166</v>
      </c>
      <c r="C42" s="5">
        <v>17</v>
      </c>
      <c r="D42" s="5" t="s">
        <v>80</v>
      </c>
      <c r="E42" s="22">
        <f>H42+Y42</f>
        <v>5700</v>
      </c>
      <c r="F42" s="47">
        <f t="shared" si="7"/>
        <v>0.036363636363636376</v>
      </c>
      <c r="G42" s="22">
        <v>5500</v>
      </c>
      <c r="H42" s="13">
        <f>SUM(K42:W42)+I42</f>
        <v>0</v>
      </c>
      <c r="I42" s="5">
        <f>J42*200</f>
        <v>0</v>
      </c>
      <c r="J42" s="5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1"/>
      <c r="Y42" s="12">
        <f>SUM(AB42:AO42)+Z42</f>
        <v>5700</v>
      </c>
      <c r="Z42" s="5">
        <f>AA42*300</f>
        <v>5700</v>
      </c>
      <c r="AA42" s="5">
        <v>19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2:41" s="1" customFormat="1" ht="11.25">
      <c r="B43" s="51" t="s">
        <v>166</v>
      </c>
      <c r="C43" s="5">
        <v>25</v>
      </c>
      <c r="D43" s="5" t="s">
        <v>78</v>
      </c>
      <c r="E43" s="22">
        <f>H43+Y43</f>
        <v>5700</v>
      </c>
      <c r="F43" s="47">
        <f t="shared" si="7"/>
        <v>0.05555555555555558</v>
      </c>
      <c r="G43" s="22">
        <v>5400</v>
      </c>
      <c r="H43" s="13">
        <f>SUM(K43:W43)+I43</f>
        <v>0</v>
      </c>
      <c r="I43" s="5">
        <f>J43*200</f>
        <v>0</v>
      </c>
      <c r="J43" s="5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1"/>
      <c r="Y43" s="12">
        <f>SUM(AB43:AO43)+Z43</f>
        <v>5700</v>
      </c>
      <c r="Z43" s="5">
        <f>AA43*300</f>
        <v>5700</v>
      </c>
      <c r="AA43" s="5">
        <v>19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2:41" s="1" customFormat="1" ht="11.25">
      <c r="B44" s="51" t="s">
        <v>166</v>
      </c>
      <c r="C44" s="51" t="s">
        <v>166</v>
      </c>
      <c r="D44" s="5" t="s">
        <v>144</v>
      </c>
      <c r="E44" s="22">
        <f t="shared" si="8"/>
        <v>4400</v>
      </c>
      <c r="F44" s="47">
        <f t="shared" si="7"/>
        <v>0.1578947368421053</v>
      </c>
      <c r="G44" s="22">
        <v>3800</v>
      </c>
      <c r="H44" s="13">
        <f>SUM(Q44:W44)+I44+M44</f>
        <v>0</v>
      </c>
      <c r="I44" s="5">
        <f t="shared" si="9"/>
        <v>0</v>
      </c>
      <c r="J44" s="5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2">
        <f t="shared" si="10"/>
        <v>4400</v>
      </c>
      <c r="Z44" s="5">
        <f t="shared" si="11"/>
        <v>2400</v>
      </c>
      <c r="AA44" s="5">
        <v>8</v>
      </c>
      <c r="AB44" s="5"/>
      <c r="AC44" s="5"/>
      <c r="AD44" s="5"/>
      <c r="AE44" s="5"/>
      <c r="AF44" s="5">
        <v>1000</v>
      </c>
      <c r="AG44" s="5">
        <v>1000</v>
      </c>
      <c r="AH44" s="5"/>
      <c r="AI44" s="5"/>
      <c r="AJ44" s="5"/>
      <c r="AK44" s="5"/>
      <c r="AL44" s="5"/>
      <c r="AM44" s="5"/>
      <c r="AN44" s="5"/>
      <c r="AO44" s="5"/>
    </row>
    <row r="45" spans="2:41" s="1" customFormat="1" ht="11.25">
      <c r="B45" s="51" t="s">
        <v>166</v>
      </c>
      <c r="C45" s="5">
        <v>21</v>
      </c>
      <c r="D45" s="5" t="s">
        <v>206</v>
      </c>
      <c r="E45" s="22">
        <f>H45+Y45</f>
        <v>3600</v>
      </c>
      <c r="F45" s="47">
        <f t="shared" si="7"/>
        <v>0.19999999999999996</v>
      </c>
      <c r="G45" s="22">
        <v>3000</v>
      </c>
      <c r="H45" s="13">
        <f>SUM(K45:W45)+I45</f>
        <v>0</v>
      </c>
      <c r="I45" s="5">
        <f>J45*200</f>
        <v>0</v>
      </c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1"/>
      <c r="Y45" s="12">
        <f>SUM(AB45:AO45)+Z45</f>
        <v>3600</v>
      </c>
      <c r="Z45" s="5">
        <f>AA45*300</f>
        <v>3600</v>
      </c>
      <c r="AA45" s="5">
        <v>12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2:41" s="1" customFormat="1" ht="11.25">
      <c r="B46" s="51" t="s">
        <v>166</v>
      </c>
      <c r="C46" s="51" t="s">
        <v>183</v>
      </c>
      <c r="D46" s="5" t="s">
        <v>205</v>
      </c>
      <c r="E46" s="22">
        <f t="shared" si="8"/>
        <v>1200</v>
      </c>
      <c r="F46" s="47">
        <f t="shared" si="7"/>
        <v>-0.7735849056603774</v>
      </c>
      <c r="G46" s="22">
        <v>5300</v>
      </c>
      <c r="H46" s="13">
        <f>SUM(K46:W46)+I46</f>
        <v>0</v>
      </c>
      <c r="I46" s="5">
        <f t="shared" si="9"/>
        <v>0</v>
      </c>
      <c r="J46" s="5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1"/>
      <c r="Y46" s="12">
        <f t="shared" si="10"/>
        <v>1200</v>
      </c>
      <c r="Z46" s="5">
        <f t="shared" si="11"/>
        <v>1200</v>
      </c>
      <c r="AA46" s="5">
        <v>4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</sheetData>
  <sheetProtection/>
  <mergeCells count="12">
    <mergeCell ref="W4:X4"/>
    <mergeCell ref="I5:J5"/>
    <mergeCell ref="Z5:AA5"/>
    <mergeCell ref="K5:L5"/>
    <mergeCell ref="K7:R7"/>
    <mergeCell ref="K6:L6"/>
    <mergeCell ref="M5:N5"/>
    <mergeCell ref="M6:N6"/>
    <mergeCell ref="Q5:R5"/>
    <mergeCell ref="Q6:R6"/>
    <mergeCell ref="O5:P5"/>
    <mergeCell ref="O6:P6"/>
  </mergeCells>
  <printOptions/>
  <pageMargins left="0.1968503937007874" right="0.1968503937007874" top="0.4330708661417323" bottom="0.1968503937007874" header="0.5118110236220472" footer="0.3937007874015748"/>
  <pageSetup fitToHeight="1" fitToWidth="1" horizontalDpi="600" verticalDpi="600" orientation="landscape" paperSize="9" scale="4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Q50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 outlineLevelCol="1"/>
  <cols>
    <col min="1" max="1" width="1.12109375" style="0" customWidth="1"/>
    <col min="2" max="2" width="3.00390625" style="0" bestFit="1" customWidth="1"/>
    <col min="3" max="3" width="3.00390625" style="0" customWidth="1"/>
    <col min="4" max="4" width="14.125" style="0" customWidth="1"/>
    <col min="5" max="5" width="10.50390625" style="0" customWidth="1"/>
    <col min="6" max="6" width="7.25390625" style="0" bestFit="1" customWidth="1"/>
    <col min="7" max="7" width="11.50390625" style="0" customWidth="1" outlineLevel="1"/>
    <col min="8" max="8" width="9.50390625" style="0" customWidth="1"/>
    <col min="9" max="9" width="10.00390625" style="0" customWidth="1" outlineLevel="1"/>
    <col min="10" max="10" width="6.00390625" style="0" customWidth="1" outlineLevel="1"/>
    <col min="11" max="11" width="7.25390625" style="0" customWidth="1" outlineLevel="1"/>
    <col min="12" max="12" width="7.375" style="0" customWidth="1" outlineLevel="1"/>
    <col min="13" max="18" width="6.75390625" style="0" customWidth="1" outlineLevel="1"/>
    <col min="19" max="19" width="10.50390625" style="0" customWidth="1" outlineLevel="1"/>
    <col min="20" max="20" width="10.125" style="0" customWidth="1" outlineLevel="1"/>
    <col min="21" max="21" width="13.875" style="0" customWidth="1" outlineLevel="1"/>
    <col min="22" max="22" width="10.50390625" style="0" customWidth="1" outlineLevel="1"/>
    <col min="23" max="23" width="7.75390625" style="0" customWidth="1" outlineLevel="1"/>
    <col min="24" max="24" width="13.625" style="0" customWidth="1" outlineLevel="1"/>
    <col min="25" max="25" width="9.50390625" style="0" customWidth="1"/>
    <col min="26" max="27" width="7.50390625" style="0" customWidth="1" outlineLevel="1"/>
    <col min="28" max="28" width="7.875" style="0" customWidth="1" outlineLevel="1"/>
    <col min="29" max="38" width="6.50390625" style="0" customWidth="1" outlineLevel="1"/>
    <col min="39" max="39" width="7.50390625" style="0" customWidth="1" outlineLevel="1"/>
    <col min="40" max="40" width="6.375" style="0" customWidth="1" outlineLevel="1"/>
    <col min="41" max="41" width="7.125" style="0" customWidth="1" outlineLevel="1" collapsed="1"/>
  </cols>
  <sheetData>
    <row r="2" ht="14.25">
      <c r="D2" s="42" t="s">
        <v>209</v>
      </c>
    </row>
    <row r="3" spans="2:41" s="1" customFormat="1" ht="11.25">
      <c r="B3" s="2"/>
      <c r="C3" s="2"/>
      <c r="D3" s="2" t="s">
        <v>76</v>
      </c>
      <c r="E3" s="19" t="s">
        <v>210</v>
      </c>
      <c r="F3" s="44" t="s">
        <v>103</v>
      </c>
      <c r="G3" s="44" t="s">
        <v>185</v>
      </c>
      <c r="H3" s="7" t="s">
        <v>211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4" t="s">
        <v>148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</row>
    <row r="4" spans="2:41" s="1" customFormat="1" ht="11.25">
      <c r="B4" s="3"/>
      <c r="C4" s="3"/>
      <c r="D4" s="3" t="s">
        <v>75</v>
      </c>
      <c r="E4" s="20" t="s">
        <v>156</v>
      </c>
      <c r="F4" s="45" t="s">
        <v>105</v>
      </c>
      <c r="G4" s="45" t="s">
        <v>47</v>
      </c>
      <c r="H4" s="8" t="s">
        <v>121</v>
      </c>
      <c r="I4" s="23"/>
      <c r="J4" s="24"/>
      <c r="K4" s="26"/>
      <c r="L4" s="26"/>
      <c r="M4" s="23"/>
      <c r="N4" s="26"/>
      <c r="O4" s="23"/>
      <c r="P4" s="26"/>
      <c r="Q4" s="23"/>
      <c r="R4" s="26"/>
      <c r="S4" s="25" t="s">
        <v>38</v>
      </c>
      <c r="T4" s="25" t="s">
        <v>39</v>
      </c>
      <c r="U4" s="25" t="s">
        <v>37</v>
      </c>
      <c r="V4" s="25" t="s">
        <v>41</v>
      </c>
      <c r="W4" s="66" t="s">
        <v>114</v>
      </c>
      <c r="X4" s="67"/>
      <c r="Y4" s="15" t="s">
        <v>223</v>
      </c>
      <c r="Z4" s="23"/>
      <c r="AA4" s="24"/>
      <c r="AB4" s="23" t="s">
        <v>55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4"/>
      <c r="AO4" s="30" t="s">
        <v>107</v>
      </c>
    </row>
    <row r="5" spans="2:41" s="1" customFormat="1" ht="11.25">
      <c r="B5" s="3"/>
      <c r="C5" s="3"/>
      <c r="D5" s="3"/>
      <c r="E5" s="20" t="s">
        <v>157</v>
      </c>
      <c r="F5" s="20" t="s">
        <v>104</v>
      </c>
      <c r="G5" s="20" t="s">
        <v>157</v>
      </c>
      <c r="H5" s="8" t="s">
        <v>84</v>
      </c>
      <c r="I5" s="62" t="s">
        <v>44</v>
      </c>
      <c r="J5" s="63"/>
      <c r="K5" s="62" t="s">
        <v>59</v>
      </c>
      <c r="L5" s="63"/>
      <c r="M5" s="62" t="s">
        <v>134</v>
      </c>
      <c r="N5" s="63"/>
      <c r="O5" s="62" t="s">
        <v>98</v>
      </c>
      <c r="P5" s="63"/>
      <c r="Q5" s="62" t="s">
        <v>99</v>
      </c>
      <c r="R5" s="63"/>
      <c r="S5" s="29" t="s">
        <v>112</v>
      </c>
      <c r="T5" s="29" t="s">
        <v>40</v>
      </c>
      <c r="U5" s="29" t="s">
        <v>31</v>
      </c>
      <c r="V5" s="29" t="s">
        <v>40</v>
      </c>
      <c r="W5" s="43" t="s">
        <v>150</v>
      </c>
      <c r="X5" s="30"/>
      <c r="Y5" s="15"/>
      <c r="Z5" s="62" t="s">
        <v>52</v>
      </c>
      <c r="AA5" s="63"/>
      <c r="AB5" s="31" t="s">
        <v>60</v>
      </c>
      <c r="AC5" s="23" t="s">
        <v>61</v>
      </c>
      <c r="AD5" s="26"/>
      <c r="AE5" s="26"/>
      <c r="AF5" s="26"/>
      <c r="AG5" s="24"/>
      <c r="AH5" s="23" t="s">
        <v>62</v>
      </c>
      <c r="AI5" s="26"/>
      <c r="AJ5" s="26"/>
      <c r="AK5" s="26"/>
      <c r="AL5" s="24"/>
      <c r="AM5" s="25"/>
      <c r="AN5" s="25"/>
      <c r="AO5" s="30" t="s">
        <v>108</v>
      </c>
    </row>
    <row r="6" spans="2:41" s="1" customFormat="1" ht="11.25">
      <c r="B6" s="3"/>
      <c r="C6" s="3"/>
      <c r="D6" s="3"/>
      <c r="E6" s="20"/>
      <c r="F6" s="45"/>
      <c r="G6" s="45"/>
      <c r="H6" s="8"/>
      <c r="I6" s="31"/>
      <c r="J6" s="30"/>
      <c r="K6" s="64" t="s">
        <v>97</v>
      </c>
      <c r="L6" s="65"/>
      <c r="M6" s="64" t="s">
        <v>97</v>
      </c>
      <c r="N6" s="65"/>
      <c r="O6" s="64" t="s">
        <v>97</v>
      </c>
      <c r="P6" s="65"/>
      <c r="Q6" s="64" t="s">
        <v>97</v>
      </c>
      <c r="R6" s="65"/>
      <c r="S6" s="29" t="s">
        <v>40</v>
      </c>
      <c r="T6" s="29"/>
      <c r="U6" s="29" t="s">
        <v>178</v>
      </c>
      <c r="V6" s="29"/>
      <c r="W6" s="43" t="s">
        <v>146</v>
      </c>
      <c r="X6" s="30"/>
      <c r="Y6" s="15"/>
      <c r="Z6" s="31"/>
      <c r="AA6" s="30"/>
      <c r="AB6" s="31"/>
      <c r="AC6" s="31"/>
      <c r="AD6" s="25" t="s">
        <v>15</v>
      </c>
      <c r="AE6" s="25" t="s">
        <v>19</v>
      </c>
      <c r="AF6" s="25" t="s">
        <v>21</v>
      </c>
      <c r="AG6" s="25" t="s">
        <v>20</v>
      </c>
      <c r="AH6" s="31"/>
      <c r="AI6" s="25" t="s">
        <v>16</v>
      </c>
      <c r="AJ6" s="25" t="s">
        <v>17</v>
      </c>
      <c r="AK6" s="25" t="s">
        <v>18</v>
      </c>
      <c r="AL6" s="25" t="s">
        <v>22</v>
      </c>
      <c r="AM6" s="29" t="s">
        <v>124</v>
      </c>
      <c r="AN6" s="29" t="s">
        <v>29</v>
      </c>
      <c r="AO6" s="30" t="s">
        <v>109</v>
      </c>
    </row>
    <row r="7" spans="2:41" s="1" customFormat="1" ht="14.25" customHeight="1">
      <c r="B7" s="3"/>
      <c r="C7" s="3"/>
      <c r="D7" s="3"/>
      <c r="E7" s="20"/>
      <c r="F7" s="45"/>
      <c r="G7" s="45"/>
      <c r="H7" s="8"/>
      <c r="I7" s="31"/>
      <c r="J7" s="30"/>
      <c r="K7" s="68" t="s">
        <v>180</v>
      </c>
      <c r="L7" s="69"/>
      <c r="M7" s="69"/>
      <c r="N7" s="69"/>
      <c r="O7" s="69"/>
      <c r="P7" s="69"/>
      <c r="Q7" s="69"/>
      <c r="R7" s="70"/>
      <c r="S7" s="29"/>
      <c r="T7" s="29"/>
      <c r="U7" s="29" t="s">
        <v>179</v>
      </c>
      <c r="V7" s="29"/>
      <c r="W7" s="43"/>
      <c r="X7" s="30"/>
      <c r="Y7" s="15"/>
      <c r="Z7" s="31"/>
      <c r="AA7" s="30"/>
      <c r="AB7" s="31"/>
      <c r="AC7" s="31"/>
      <c r="AD7" s="29"/>
      <c r="AE7" s="29"/>
      <c r="AF7" s="29"/>
      <c r="AG7" s="29"/>
      <c r="AH7" s="31"/>
      <c r="AI7" s="29"/>
      <c r="AJ7" s="29"/>
      <c r="AK7" s="29"/>
      <c r="AL7" s="29"/>
      <c r="AM7" s="29"/>
      <c r="AN7" s="29"/>
      <c r="AO7" s="30"/>
    </row>
    <row r="8" spans="2:41" s="1" customFormat="1" ht="13.5" customHeight="1">
      <c r="B8" s="3"/>
      <c r="C8" s="3"/>
      <c r="D8" s="4"/>
      <c r="E8" s="21"/>
      <c r="F8" s="46"/>
      <c r="G8" s="46"/>
      <c r="H8" s="9"/>
      <c r="I8" s="32" t="s">
        <v>81</v>
      </c>
      <c r="J8" s="36" t="s">
        <v>27</v>
      </c>
      <c r="K8" s="48" t="s">
        <v>110</v>
      </c>
      <c r="L8" s="48" t="s">
        <v>111</v>
      </c>
      <c r="M8" s="48" t="s">
        <v>110</v>
      </c>
      <c r="N8" s="48" t="s">
        <v>111</v>
      </c>
      <c r="O8" s="48" t="s">
        <v>110</v>
      </c>
      <c r="P8" s="48" t="s">
        <v>111</v>
      </c>
      <c r="Q8" s="48" t="s">
        <v>110</v>
      </c>
      <c r="R8" s="48" t="s">
        <v>111</v>
      </c>
      <c r="S8" s="36" t="s">
        <v>73</v>
      </c>
      <c r="T8" s="36" t="s">
        <v>42</v>
      </c>
      <c r="U8" s="36" t="s">
        <v>24</v>
      </c>
      <c r="V8" s="36" t="s">
        <v>42</v>
      </c>
      <c r="W8" s="49" t="s">
        <v>153</v>
      </c>
      <c r="X8" s="50" t="s">
        <v>117</v>
      </c>
      <c r="Y8" s="39"/>
      <c r="Z8" s="16" t="s">
        <v>82</v>
      </c>
      <c r="AA8" s="37" t="s">
        <v>74</v>
      </c>
      <c r="AB8" s="16" t="s">
        <v>26</v>
      </c>
      <c r="AC8" s="16" t="s">
        <v>23</v>
      </c>
      <c r="AD8" s="38" t="s">
        <v>24</v>
      </c>
      <c r="AE8" s="38" t="s">
        <v>25</v>
      </c>
      <c r="AF8" s="38" t="s">
        <v>25</v>
      </c>
      <c r="AG8" s="38" t="s">
        <v>25</v>
      </c>
      <c r="AH8" s="16" t="s">
        <v>23</v>
      </c>
      <c r="AI8" s="38" t="s">
        <v>24</v>
      </c>
      <c r="AJ8" s="38" t="s">
        <v>25</v>
      </c>
      <c r="AK8" s="38" t="s">
        <v>25</v>
      </c>
      <c r="AL8" s="38" t="s">
        <v>25</v>
      </c>
      <c r="AM8" s="38" t="s">
        <v>24</v>
      </c>
      <c r="AN8" s="38" t="s">
        <v>35</v>
      </c>
      <c r="AO8" s="37" t="s">
        <v>122</v>
      </c>
    </row>
    <row r="9" spans="2:41" s="1" customFormat="1" ht="11.25">
      <c r="B9" s="5">
        <v>1</v>
      </c>
      <c r="C9" s="5">
        <v>18</v>
      </c>
      <c r="D9" s="5" t="s">
        <v>0</v>
      </c>
      <c r="E9" s="22">
        <f aca="true" t="shared" si="0" ref="E9:E36">H9+Y9</f>
        <v>57700</v>
      </c>
      <c r="F9" s="47">
        <f>E9/G9-1</f>
        <v>0.35128805620608894</v>
      </c>
      <c r="G9" s="22">
        <v>42700</v>
      </c>
      <c r="H9" s="13">
        <f>SUM(K9:W9)+I9</f>
        <v>12400</v>
      </c>
      <c r="I9" s="5">
        <f>J9*200</f>
        <v>5400</v>
      </c>
      <c r="J9" s="5">
        <v>27</v>
      </c>
      <c r="K9" s="59">
        <v>1000</v>
      </c>
      <c r="L9" s="59"/>
      <c r="M9" s="59"/>
      <c r="N9" s="59"/>
      <c r="O9" s="59">
        <v>1000</v>
      </c>
      <c r="P9" s="59"/>
      <c r="Q9" s="5">
        <v>1000</v>
      </c>
      <c r="R9" s="5"/>
      <c r="S9" s="5">
        <v>2000</v>
      </c>
      <c r="T9" s="5">
        <v>1000</v>
      </c>
      <c r="U9" s="5"/>
      <c r="V9" s="5">
        <v>1000</v>
      </c>
      <c r="W9" s="5"/>
      <c r="X9" s="56"/>
      <c r="Y9" s="12">
        <f>SUM(AB9:AO9)+Z9</f>
        <v>45300</v>
      </c>
      <c r="Z9" s="5">
        <f>AA9*300</f>
        <v>3300</v>
      </c>
      <c r="AA9" s="5">
        <v>11</v>
      </c>
      <c r="AB9" s="58">
        <v>5000</v>
      </c>
      <c r="AC9" s="58">
        <v>6000</v>
      </c>
      <c r="AD9" s="5"/>
      <c r="AE9" s="5"/>
      <c r="AF9" s="5">
        <v>1000</v>
      </c>
      <c r="AG9" s="5"/>
      <c r="AH9" s="58">
        <v>12000</v>
      </c>
      <c r="AI9" s="5">
        <v>4000</v>
      </c>
      <c r="AJ9" s="58">
        <v>3000</v>
      </c>
      <c r="AK9" s="5">
        <v>2000</v>
      </c>
      <c r="AL9" s="58">
        <v>3000</v>
      </c>
      <c r="AM9" s="5">
        <v>6000</v>
      </c>
      <c r="AN9" s="5"/>
      <c r="AO9" s="5"/>
    </row>
    <row r="10" spans="2:41" s="1" customFormat="1" ht="11.25">
      <c r="B10" s="5">
        <v>2</v>
      </c>
      <c r="C10" s="5">
        <v>1</v>
      </c>
      <c r="D10" s="5" t="s">
        <v>51</v>
      </c>
      <c r="E10" s="22">
        <f t="shared" si="0"/>
        <v>44860</v>
      </c>
      <c r="F10" s="47">
        <f>E10/G10-1</f>
        <v>-0.0692946058091286</v>
      </c>
      <c r="G10" s="22">
        <v>48200</v>
      </c>
      <c r="H10" s="13">
        <f>SUM(K10:W10)+I10</f>
        <v>-31040</v>
      </c>
      <c r="I10" s="5">
        <f>J10*200</f>
        <v>2400</v>
      </c>
      <c r="J10" s="5">
        <v>12</v>
      </c>
      <c r="K10" s="59"/>
      <c r="L10" s="59">
        <v>-33740</v>
      </c>
      <c r="M10" s="59"/>
      <c r="N10" s="59">
        <v>-1000</v>
      </c>
      <c r="O10" s="59"/>
      <c r="P10" s="59"/>
      <c r="Q10" s="5"/>
      <c r="R10" s="5"/>
      <c r="S10" s="5"/>
      <c r="T10" s="5"/>
      <c r="U10" s="5"/>
      <c r="V10" s="5">
        <v>1000</v>
      </c>
      <c r="W10" s="5">
        <v>300</v>
      </c>
      <c r="X10" s="56" t="s">
        <v>194</v>
      </c>
      <c r="Y10" s="12">
        <f>SUM(AB10:AO10)+Z10</f>
        <v>75900</v>
      </c>
      <c r="Z10" s="5">
        <f>AA10*300</f>
        <v>6900</v>
      </c>
      <c r="AA10" s="5">
        <v>23</v>
      </c>
      <c r="AB10" s="5">
        <v>20000</v>
      </c>
      <c r="AC10" s="5">
        <v>9000</v>
      </c>
      <c r="AD10" s="5">
        <v>2000</v>
      </c>
      <c r="AE10" s="5">
        <v>1000</v>
      </c>
      <c r="AF10" s="5">
        <v>1000</v>
      </c>
      <c r="AG10" s="5">
        <v>1000</v>
      </c>
      <c r="AH10" s="5">
        <v>12000</v>
      </c>
      <c r="AI10" s="58">
        <v>8000</v>
      </c>
      <c r="AJ10" s="5">
        <v>5000</v>
      </c>
      <c r="AK10" s="5">
        <v>2000</v>
      </c>
      <c r="AL10" s="5">
        <v>6000</v>
      </c>
      <c r="AM10" s="5">
        <v>2000</v>
      </c>
      <c r="AN10" s="5"/>
      <c r="AO10" s="5"/>
    </row>
    <row r="11" spans="2:41" s="1" customFormat="1" ht="11.25">
      <c r="B11" s="5">
        <v>3</v>
      </c>
      <c r="C11" s="5">
        <v>0</v>
      </c>
      <c r="D11" s="5" t="s">
        <v>136</v>
      </c>
      <c r="E11" s="22">
        <f t="shared" si="0"/>
        <v>26200</v>
      </c>
      <c r="F11" s="47">
        <f>E11/G11-1</f>
        <v>-0.157556270096463</v>
      </c>
      <c r="G11" s="22">
        <v>31100</v>
      </c>
      <c r="H11" s="13">
        <f>SUM(K11:W11)+I11</f>
        <v>5000</v>
      </c>
      <c r="I11" s="5">
        <f>J11*200</f>
        <v>4000</v>
      </c>
      <c r="J11" s="5">
        <v>20</v>
      </c>
      <c r="K11" s="59"/>
      <c r="L11" s="59"/>
      <c r="M11" s="59"/>
      <c r="N11" s="59"/>
      <c r="O11" s="59"/>
      <c r="P11" s="59"/>
      <c r="Q11" s="5"/>
      <c r="R11" s="5"/>
      <c r="S11" s="5"/>
      <c r="T11" s="5">
        <v>1000</v>
      </c>
      <c r="U11" s="5"/>
      <c r="V11" s="5"/>
      <c r="W11" s="5"/>
      <c r="X11" s="56"/>
      <c r="Y11" s="12">
        <f>SUM(AB11:AO11)+Z11</f>
        <v>21200</v>
      </c>
      <c r="Z11" s="5">
        <f>AA11*300</f>
        <v>4200</v>
      </c>
      <c r="AA11" s="5">
        <v>14</v>
      </c>
      <c r="AB11" s="5">
        <v>5000</v>
      </c>
      <c r="AC11" s="5">
        <v>3000</v>
      </c>
      <c r="AD11" s="5">
        <v>2000</v>
      </c>
      <c r="AE11" s="5">
        <v>2000</v>
      </c>
      <c r="AF11" s="5"/>
      <c r="AG11" s="5">
        <v>2000</v>
      </c>
      <c r="AH11" s="5"/>
      <c r="AI11" s="5"/>
      <c r="AJ11" s="5"/>
      <c r="AK11" s="5"/>
      <c r="AL11" s="5"/>
      <c r="AM11" s="5">
        <v>2000</v>
      </c>
      <c r="AN11" s="5">
        <v>1000</v>
      </c>
      <c r="AO11" s="5"/>
    </row>
    <row r="12" spans="2:41" s="1" customFormat="1" ht="11.25">
      <c r="B12" s="5">
        <v>4</v>
      </c>
      <c r="C12" s="5">
        <v>11</v>
      </c>
      <c r="D12" s="5" t="s">
        <v>12</v>
      </c>
      <c r="E12" s="22">
        <f t="shared" si="0"/>
        <v>21400</v>
      </c>
      <c r="F12" s="47">
        <f>E12/G12-1</f>
        <v>-0.09704641350210974</v>
      </c>
      <c r="G12" s="22">
        <v>23700</v>
      </c>
      <c r="H12" s="13">
        <f>SUM(K12:W12)+I12</f>
        <v>-2500</v>
      </c>
      <c r="I12" s="5">
        <f>J12*200</f>
        <v>200</v>
      </c>
      <c r="J12" s="5">
        <v>1</v>
      </c>
      <c r="K12" s="59"/>
      <c r="L12" s="59">
        <v>-2000</v>
      </c>
      <c r="M12" s="59"/>
      <c r="N12" s="59">
        <v>-1000</v>
      </c>
      <c r="O12" s="59"/>
      <c r="P12" s="59"/>
      <c r="Q12" s="5"/>
      <c r="R12" s="5"/>
      <c r="S12" s="5"/>
      <c r="T12" s="5"/>
      <c r="U12" s="5"/>
      <c r="V12" s="5"/>
      <c r="W12" s="5">
        <v>300</v>
      </c>
      <c r="X12" s="56" t="s">
        <v>220</v>
      </c>
      <c r="Y12" s="12">
        <f>SUM(AB12:AO12)+Z12</f>
        <v>23900</v>
      </c>
      <c r="Z12" s="5">
        <f>AA12*300</f>
        <v>3900</v>
      </c>
      <c r="AA12" s="5">
        <v>13</v>
      </c>
      <c r="AB12" s="5">
        <v>5000</v>
      </c>
      <c r="AC12" s="5"/>
      <c r="AD12" s="5"/>
      <c r="AE12" s="5"/>
      <c r="AF12" s="5"/>
      <c r="AG12" s="5"/>
      <c r="AH12" s="5">
        <v>6000</v>
      </c>
      <c r="AI12" s="5">
        <v>4000</v>
      </c>
      <c r="AJ12" s="5">
        <v>2000</v>
      </c>
      <c r="AK12" s="5">
        <v>1000</v>
      </c>
      <c r="AL12" s="5">
        <v>1000</v>
      </c>
      <c r="AM12" s="5"/>
      <c r="AN12" s="5">
        <v>1000</v>
      </c>
      <c r="AO12" s="5"/>
    </row>
    <row r="13" spans="2:41" s="1" customFormat="1" ht="11.25">
      <c r="B13" s="5">
        <v>5</v>
      </c>
      <c r="C13" s="5">
        <v>27</v>
      </c>
      <c r="D13" s="5" t="s">
        <v>1</v>
      </c>
      <c r="E13" s="22">
        <f t="shared" si="0"/>
        <v>20000</v>
      </c>
      <c r="F13" s="47">
        <f aca="true" t="shared" si="1" ref="F13:F18">E13/G13-1</f>
        <v>0.02564102564102555</v>
      </c>
      <c r="G13" s="22">
        <v>19500</v>
      </c>
      <c r="H13" s="13">
        <f aca="true" t="shared" si="2" ref="H13:H18">SUM(K13:W13)+I13</f>
        <v>4600</v>
      </c>
      <c r="I13" s="5">
        <f aca="true" t="shared" si="3" ref="I13:I18">J13*200</f>
        <v>3000</v>
      </c>
      <c r="J13" s="5">
        <v>15</v>
      </c>
      <c r="K13" s="59">
        <v>500</v>
      </c>
      <c r="L13" s="59"/>
      <c r="M13" s="59"/>
      <c r="N13" s="59">
        <v>-1000</v>
      </c>
      <c r="O13" s="59"/>
      <c r="P13" s="59"/>
      <c r="Q13" s="5">
        <v>1000</v>
      </c>
      <c r="R13" s="5"/>
      <c r="S13" s="5"/>
      <c r="T13" s="5">
        <v>1000</v>
      </c>
      <c r="U13" s="5"/>
      <c r="V13" s="5"/>
      <c r="W13" s="5">
        <v>100</v>
      </c>
      <c r="X13" s="56" t="s">
        <v>219</v>
      </c>
      <c r="Y13" s="12">
        <f aca="true" t="shared" si="4" ref="Y13:Y18">SUM(AB13:AO13)+Z13</f>
        <v>15400</v>
      </c>
      <c r="Z13" s="5">
        <f aca="true" t="shared" si="5" ref="Z13:Z18">AA13*300</f>
        <v>2400</v>
      </c>
      <c r="AA13" s="5">
        <v>8</v>
      </c>
      <c r="AB13" s="5">
        <v>10000</v>
      </c>
      <c r="AC13" s="5"/>
      <c r="AD13" s="5"/>
      <c r="AE13" s="5">
        <v>2000</v>
      </c>
      <c r="AF13" s="5"/>
      <c r="AG13" s="5"/>
      <c r="AH13" s="5"/>
      <c r="AI13" s="5"/>
      <c r="AJ13" s="5"/>
      <c r="AK13" s="5"/>
      <c r="AL13" s="5"/>
      <c r="AM13" s="5"/>
      <c r="AN13" s="5">
        <v>1000</v>
      </c>
      <c r="AO13" s="5"/>
    </row>
    <row r="14" spans="2:41" s="1" customFormat="1" ht="11.25">
      <c r="B14" s="5">
        <v>6</v>
      </c>
      <c r="C14" s="5">
        <v>13</v>
      </c>
      <c r="D14" s="5" t="s">
        <v>48</v>
      </c>
      <c r="E14" s="22">
        <f t="shared" si="0"/>
        <v>19700</v>
      </c>
      <c r="F14" s="47">
        <f t="shared" si="1"/>
        <v>0.07065217391304346</v>
      </c>
      <c r="G14" s="22">
        <v>18400</v>
      </c>
      <c r="H14" s="13">
        <f t="shared" si="2"/>
        <v>5600</v>
      </c>
      <c r="I14" s="5">
        <f t="shared" si="3"/>
        <v>4600</v>
      </c>
      <c r="J14" s="5">
        <v>23</v>
      </c>
      <c r="K14" s="59"/>
      <c r="L14" s="59"/>
      <c r="M14" s="59"/>
      <c r="N14" s="59"/>
      <c r="O14" s="59"/>
      <c r="P14" s="59"/>
      <c r="Q14" s="5"/>
      <c r="R14" s="5"/>
      <c r="S14" s="5"/>
      <c r="T14" s="5">
        <v>1000</v>
      </c>
      <c r="U14" s="5"/>
      <c r="V14" s="5"/>
      <c r="W14" s="5"/>
      <c r="X14" s="56"/>
      <c r="Y14" s="12">
        <f t="shared" si="4"/>
        <v>14100</v>
      </c>
      <c r="Z14" s="5">
        <f t="shared" si="5"/>
        <v>5100</v>
      </c>
      <c r="AA14" s="5">
        <v>17</v>
      </c>
      <c r="AB14" s="5"/>
      <c r="AC14" s="5"/>
      <c r="AD14" s="5"/>
      <c r="AE14" s="5"/>
      <c r="AF14" s="5"/>
      <c r="AG14" s="5"/>
      <c r="AH14" s="5">
        <v>9000</v>
      </c>
      <c r="AI14" s="5"/>
      <c r="AJ14" s="5"/>
      <c r="AK14" s="5"/>
      <c r="AL14" s="5"/>
      <c r="AM14" s="5"/>
      <c r="AN14" s="5"/>
      <c r="AO14" s="5"/>
    </row>
    <row r="15" spans="2:41" s="1" customFormat="1" ht="11.25">
      <c r="B15" s="5">
        <v>7</v>
      </c>
      <c r="C15" s="5">
        <v>4</v>
      </c>
      <c r="D15" s="5" t="s">
        <v>13</v>
      </c>
      <c r="E15" s="22">
        <f t="shared" si="0"/>
        <v>19500</v>
      </c>
      <c r="F15" s="47">
        <f t="shared" si="1"/>
        <v>0.2264150943396226</v>
      </c>
      <c r="G15" s="22">
        <v>15900</v>
      </c>
      <c r="H15" s="13">
        <f t="shared" si="2"/>
        <v>9200</v>
      </c>
      <c r="I15" s="5">
        <f t="shared" si="3"/>
        <v>6200</v>
      </c>
      <c r="J15" s="5">
        <v>31</v>
      </c>
      <c r="K15" s="59">
        <v>1000</v>
      </c>
      <c r="L15" s="59"/>
      <c r="M15" s="59"/>
      <c r="N15" s="59"/>
      <c r="O15" s="59">
        <v>1000</v>
      </c>
      <c r="P15" s="59"/>
      <c r="Q15" s="5"/>
      <c r="R15" s="5"/>
      <c r="S15" s="5"/>
      <c r="T15" s="5">
        <v>1000</v>
      </c>
      <c r="U15" s="5"/>
      <c r="V15" s="5"/>
      <c r="W15" s="5"/>
      <c r="X15" s="56"/>
      <c r="Y15" s="12">
        <f t="shared" si="4"/>
        <v>10300</v>
      </c>
      <c r="Z15" s="5">
        <f t="shared" si="5"/>
        <v>3300</v>
      </c>
      <c r="AA15" s="5">
        <v>11</v>
      </c>
      <c r="AB15" s="5"/>
      <c r="AC15" s="5"/>
      <c r="AD15" s="5"/>
      <c r="AE15" s="5">
        <v>1000</v>
      </c>
      <c r="AF15" s="5"/>
      <c r="AG15" s="5">
        <v>1000</v>
      </c>
      <c r="AH15" s="5"/>
      <c r="AI15" s="5"/>
      <c r="AJ15" s="5"/>
      <c r="AK15" s="5"/>
      <c r="AL15" s="5"/>
      <c r="AM15" s="58">
        <v>4000</v>
      </c>
      <c r="AN15" s="5">
        <v>1000</v>
      </c>
      <c r="AO15" s="5"/>
    </row>
    <row r="16" spans="2:41" s="1" customFormat="1" ht="11.25">
      <c r="B16" s="5">
        <v>8</v>
      </c>
      <c r="C16" s="5">
        <v>3</v>
      </c>
      <c r="D16" s="5" t="s">
        <v>4</v>
      </c>
      <c r="E16" s="22">
        <f t="shared" si="0"/>
        <v>18300</v>
      </c>
      <c r="F16" s="47">
        <f t="shared" si="1"/>
        <v>-0.051813471502590636</v>
      </c>
      <c r="G16" s="22">
        <v>19300</v>
      </c>
      <c r="H16" s="13">
        <f t="shared" si="2"/>
        <v>1300</v>
      </c>
      <c r="I16" s="5">
        <f t="shared" si="3"/>
        <v>1800</v>
      </c>
      <c r="J16" s="5">
        <v>9</v>
      </c>
      <c r="K16" s="59"/>
      <c r="L16" s="59">
        <v>-500</v>
      </c>
      <c r="M16" s="59"/>
      <c r="N16" s="59">
        <v>-1000</v>
      </c>
      <c r="O16" s="59">
        <v>1000</v>
      </c>
      <c r="P16" s="59"/>
      <c r="Q16" s="5"/>
      <c r="R16" s="5"/>
      <c r="S16" s="5"/>
      <c r="T16" s="5"/>
      <c r="U16" s="5"/>
      <c r="V16" s="5"/>
      <c r="W16" s="5"/>
      <c r="X16" s="56"/>
      <c r="Y16" s="12">
        <f t="shared" si="4"/>
        <v>17000</v>
      </c>
      <c r="Z16" s="5">
        <f t="shared" si="5"/>
        <v>6000</v>
      </c>
      <c r="AA16" s="5">
        <v>20</v>
      </c>
      <c r="AB16" s="5">
        <v>5000</v>
      </c>
      <c r="AC16" s="5"/>
      <c r="AD16" s="5"/>
      <c r="AE16" s="5"/>
      <c r="AF16" s="5">
        <v>5000</v>
      </c>
      <c r="AG16" s="5">
        <v>1000</v>
      </c>
      <c r="AH16" s="5"/>
      <c r="AI16" s="5"/>
      <c r="AJ16" s="5"/>
      <c r="AK16" s="5"/>
      <c r="AL16" s="5"/>
      <c r="AM16" s="5"/>
      <c r="AN16" s="5"/>
      <c r="AO16" s="5"/>
    </row>
    <row r="17" spans="2:41" s="1" customFormat="1" ht="11.25">
      <c r="B17" s="5">
        <v>9</v>
      </c>
      <c r="C17" s="5">
        <v>20</v>
      </c>
      <c r="D17" s="5" t="s">
        <v>2</v>
      </c>
      <c r="E17" s="22">
        <f t="shared" si="0"/>
        <v>17100</v>
      </c>
      <c r="F17" s="47">
        <f t="shared" si="1"/>
        <v>0.017857142857142794</v>
      </c>
      <c r="G17" s="22">
        <v>16800</v>
      </c>
      <c r="H17" s="13">
        <f t="shared" si="2"/>
        <v>5000</v>
      </c>
      <c r="I17" s="5">
        <f t="shared" si="3"/>
        <v>4000</v>
      </c>
      <c r="J17" s="5">
        <v>20</v>
      </c>
      <c r="K17" s="59"/>
      <c r="L17" s="59"/>
      <c r="M17" s="59"/>
      <c r="N17" s="59"/>
      <c r="O17" s="59"/>
      <c r="P17" s="59"/>
      <c r="Q17" s="5"/>
      <c r="R17" s="5"/>
      <c r="S17" s="5"/>
      <c r="T17" s="5">
        <v>1000</v>
      </c>
      <c r="U17" s="5"/>
      <c r="V17" s="5"/>
      <c r="W17" s="5"/>
      <c r="X17" s="56"/>
      <c r="Y17" s="12">
        <f t="shared" si="4"/>
        <v>12100</v>
      </c>
      <c r="Z17" s="5">
        <f t="shared" si="5"/>
        <v>5100</v>
      </c>
      <c r="AA17" s="5">
        <v>17</v>
      </c>
      <c r="AB17" s="5"/>
      <c r="AC17" s="5"/>
      <c r="AD17" s="5"/>
      <c r="AE17" s="5"/>
      <c r="AF17" s="5">
        <v>1000</v>
      </c>
      <c r="AG17" s="5">
        <v>1000</v>
      </c>
      <c r="AH17" s="5"/>
      <c r="AI17" s="5"/>
      <c r="AJ17" s="5"/>
      <c r="AK17" s="5"/>
      <c r="AL17" s="5"/>
      <c r="AM17" s="5">
        <v>4000</v>
      </c>
      <c r="AN17" s="5">
        <v>1000</v>
      </c>
      <c r="AO17" s="5"/>
    </row>
    <row r="18" spans="2:43" s="1" customFormat="1" ht="11.25">
      <c r="B18" s="5">
        <v>10</v>
      </c>
      <c r="C18" s="5">
        <v>6</v>
      </c>
      <c r="D18" s="5" t="s">
        <v>3</v>
      </c>
      <c r="E18" s="22">
        <f t="shared" si="0"/>
        <v>16800</v>
      </c>
      <c r="F18" s="47">
        <f t="shared" si="1"/>
        <v>0.3999999999999999</v>
      </c>
      <c r="G18" s="22">
        <v>12000</v>
      </c>
      <c r="H18" s="13">
        <f t="shared" si="2"/>
        <v>5500</v>
      </c>
      <c r="I18" s="5">
        <f t="shared" si="3"/>
        <v>2200</v>
      </c>
      <c r="J18" s="5">
        <v>11</v>
      </c>
      <c r="K18" s="59"/>
      <c r="L18" s="59"/>
      <c r="M18" s="59"/>
      <c r="N18" s="59">
        <v>-1000</v>
      </c>
      <c r="O18" s="59">
        <v>1000</v>
      </c>
      <c r="P18" s="59"/>
      <c r="Q18" s="5"/>
      <c r="R18" s="5"/>
      <c r="S18" s="5">
        <v>2000</v>
      </c>
      <c r="T18" s="5">
        <v>1000</v>
      </c>
      <c r="U18" s="5"/>
      <c r="V18" s="5"/>
      <c r="W18" s="5">
        <v>300</v>
      </c>
      <c r="X18" s="56" t="s">
        <v>194</v>
      </c>
      <c r="Y18" s="12">
        <f t="shared" si="4"/>
        <v>11300</v>
      </c>
      <c r="Z18" s="59">
        <f t="shared" si="5"/>
        <v>3300</v>
      </c>
      <c r="AA18" s="59">
        <v>11</v>
      </c>
      <c r="AB18" s="59"/>
      <c r="AC18" s="59"/>
      <c r="AD18" s="61">
        <v>2000</v>
      </c>
      <c r="AE18" s="61">
        <v>1000</v>
      </c>
      <c r="AF18" s="61">
        <v>2000</v>
      </c>
      <c r="AG18" s="61">
        <v>3000</v>
      </c>
      <c r="AH18" s="59"/>
      <c r="AI18" s="59"/>
      <c r="AJ18" s="59"/>
      <c r="AK18" s="59"/>
      <c r="AL18" s="59"/>
      <c r="AM18" s="59"/>
      <c r="AN18" s="59"/>
      <c r="AO18" s="59"/>
      <c r="AP18" s="60"/>
      <c r="AQ18" s="60"/>
    </row>
    <row r="19" spans="2:43" s="1" customFormat="1" ht="11.25">
      <c r="B19" s="5">
        <v>11</v>
      </c>
      <c r="C19" s="5">
        <v>22</v>
      </c>
      <c r="D19" s="5" t="s">
        <v>135</v>
      </c>
      <c r="E19" s="22">
        <f t="shared" si="0"/>
        <v>13800</v>
      </c>
      <c r="F19" s="47">
        <f>E19/G19-1</f>
        <v>-0.021276595744680882</v>
      </c>
      <c r="G19" s="22">
        <v>14100</v>
      </c>
      <c r="H19" s="13">
        <f>SUM(K19:W19)+I19</f>
        <v>900</v>
      </c>
      <c r="I19" s="5">
        <f>J19*200</f>
        <v>400</v>
      </c>
      <c r="J19" s="5">
        <v>2</v>
      </c>
      <c r="K19" s="59"/>
      <c r="L19" s="59"/>
      <c r="M19" s="59"/>
      <c r="N19" s="59"/>
      <c r="O19" s="59"/>
      <c r="P19" s="59"/>
      <c r="Q19" s="5"/>
      <c r="R19" s="5"/>
      <c r="S19" s="5"/>
      <c r="T19" s="5"/>
      <c r="U19" s="5"/>
      <c r="V19" s="5"/>
      <c r="W19" s="5">
        <v>500</v>
      </c>
      <c r="X19" s="56" t="s">
        <v>199</v>
      </c>
      <c r="Y19" s="12">
        <f>SUM(AB19:AO19)+Z19</f>
        <v>12900</v>
      </c>
      <c r="Z19" s="59">
        <f>AA19*300</f>
        <v>6900</v>
      </c>
      <c r="AA19" s="59">
        <v>23</v>
      </c>
      <c r="AB19" s="59">
        <v>5000</v>
      </c>
      <c r="AC19" s="59"/>
      <c r="AD19" s="59"/>
      <c r="AE19" s="59">
        <v>1000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/>
      <c r="AQ19" s="60"/>
    </row>
    <row r="20" spans="2:41" s="1" customFormat="1" ht="11.25">
      <c r="B20" s="5">
        <v>12</v>
      </c>
      <c r="C20" s="5">
        <v>12</v>
      </c>
      <c r="D20" s="5" t="s">
        <v>190</v>
      </c>
      <c r="E20" s="22">
        <f t="shared" si="0"/>
        <v>10400</v>
      </c>
      <c r="F20" s="47">
        <f>E20/G20-1</f>
        <v>0.009708737864077666</v>
      </c>
      <c r="G20" s="22">
        <v>10300</v>
      </c>
      <c r="H20" s="13">
        <f>SUM(K20:W20)+I20</f>
        <v>8800</v>
      </c>
      <c r="I20" s="5">
        <f>J20*200</f>
        <v>5000</v>
      </c>
      <c r="J20" s="5">
        <v>25</v>
      </c>
      <c r="K20" s="59">
        <v>300</v>
      </c>
      <c r="L20" s="59"/>
      <c r="M20" s="59">
        <v>2000</v>
      </c>
      <c r="N20" s="59"/>
      <c r="O20" s="59"/>
      <c r="P20" s="59"/>
      <c r="Q20" s="5"/>
      <c r="R20" s="5"/>
      <c r="S20" s="5"/>
      <c r="T20" s="5">
        <v>1000</v>
      </c>
      <c r="U20" s="5"/>
      <c r="V20" s="5"/>
      <c r="W20" s="5">
        <v>500</v>
      </c>
      <c r="X20" s="56" t="s">
        <v>218</v>
      </c>
      <c r="Y20" s="12">
        <f>SUM(AB20:AO20)+Z20</f>
        <v>1600</v>
      </c>
      <c r="Z20" s="5">
        <f>AA20*300</f>
        <v>600</v>
      </c>
      <c r="AA20" s="5">
        <v>2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1000</v>
      </c>
      <c r="AO20" s="5"/>
    </row>
    <row r="21" spans="2:41" s="1" customFormat="1" ht="11.25">
      <c r="B21" s="5">
        <v>13</v>
      </c>
      <c r="C21" s="5">
        <v>14</v>
      </c>
      <c r="D21" s="5" t="s">
        <v>100</v>
      </c>
      <c r="E21" s="22">
        <f t="shared" si="0"/>
        <v>10300</v>
      </c>
      <c r="F21" s="47">
        <f>E21/G21-1</f>
        <v>-0.07207207207207211</v>
      </c>
      <c r="G21" s="22">
        <v>11100</v>
      </c>
      <c r="H21" s="13">
        <f>SUM(K21:W21)+I21</f>
        <v>7900</v>
      </c>
      <c r="I21" s="5">
        <f>J21*200</f>
        <v>4400</v>
      </c>
      <c r="J21" s="5">
        <v>22</v>
      </c>
      <c r="K21" s="59">
        <v>500</v>
      </c>
      <c r="L21" s="59"/>
      <c r="M21" s="59">
        <v>1000</v>
      </c>
      <c r="N21" s="59"/>
      <c r="O21" s="59"/>
      <c r="P21" s="59"/>
      <c r="Q21" s="5"/>
      <c r="R21" s="5"/>
      <c r="S21" s="5"/>
      <c r="T21" s="5">
        <v>1000</v>
      </c>
      <c r="U21" s="5"/>
      <c r="V21" s="5">
        <v>1000</v>
      </c>
      <c r="W21" s="5"/>
      <c r="X21" s="56"/>
      <c r="Y21" s="12">
        <f>SUM(AB21:AO21)+Z21</f>
        <v>2400</v>
      </c>
      <c r="Z21" s="5">
        <f>AA21*300</f>
        <v>2400</v>
      </c>
      <c r="AA21" s="5">
        <v>8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2:41" s="1" customFormat="1" ht="11.25">
      <c r="B22" s="5">
        <v>14</v>
      </c>
      <c r="C22" s="5">
        <v>24</v>
      </c>
      <c r="D22" s="5" t="s">
        <v>11</v>
      </c>
      <c r="E22" s="22">
        <f t="shared" si="0"/>
        <v>9700</v>
      </c>
      <c r="F22" s="47">
        <f>E22/G22-1</f>
        <v>0</v>
      </c>
      <c r="G22" s="22">
        <v>9700</v>
      </c>
      <c r="H22" s="13">
        <f>SUM(K22:W22)+I22</f>
        <v>600</v>
      </c>
      <c r="I22" s="5">
        <f>J22*200</f>
        <v>600</v>
      </c>
      <c r="J22" s="5">
        <v>3</v>
      </c>
      <c r="K22" s="59"/>
      <c r="L22" s="59"/>
      <c r="M22" s="59"/>
      <c r="N22" s="59"/>
      <c r="O22" s="59"/>
      <c r="P22" s="59"/>
      <c r="Q22" s="5"/>
      <c r="R22" s="5"/>
      <c r="S22" s="5"/>
      <c r="T22" s="5"/>
      <c r="U22" s="5"/>
      <c r="V22" s="5"/>
      <c r="W22" s="5"/>
      <c r="X22" s="56"/>
      <c r="Y22" s="12">
        <f>SUM(AB22:AO22)+Z22</f>
        <v>9100</v>
      </c>
      <c r="Z22" s="5">
        <f>AA22*300</f>
        <v>5100</v>
      </c>
      <c r="AA22" s="5">
        <v>17</v>
      </c>
      <c r="AB22" s="5"/>
      <c r="AC22" s="5"/>
      <c r="AD22" s="5"/>
      <c r="AE22" s="5">
        <v>2000</v>
      </c>
      <c r="AF22" s="5"/>
      <c r="AG22" s="5">
        <v>1000</v>
      </c>
      <c r="AH22" s="5"/>
      <c r="AI22" s="5"/>
      <c r="AJ22" s="5"/>
      <c r="AK22" s="5"/>
      <c r="AL22" s="5"/>
      <c r="AM22" s="5"/>
      <c r="AN22" s="5">
        <v>1000</v>
      </c>
      <c r="AO22" s="5"/>
    </row>
    <row r="23" spans="2:41" s="1" customFormat="1" ht="11.25">
      <c r="B23" s="53">
        <v>15</v>
      </c>
      <c r="C23" s="5">
        <v>21</v>
      </c>
      <c r="D23" s="5" t="s">
        <v>187</v>
      </c>
      <c r="E23" s="22">
        <f t="shared" si="0"/>
        <v>9300</v>
      </c>
      <c r="F23" s="47">
        <f>E23/G23-1</f>
        <v>1.657142857142857</v>
      </c>
      <c r="G23" s="22">
        <v>3500</v>
      </c>
      <c r="H23" s="13">
        <f>SUM(Q23:W23)+I23+M23</f>
        <v>5200</v>
      </c>
      <c r="I23" s="5">
        <f>J23*200</f>
        <v>2200</v>
      </c>
      <c r="J23" s="5">
        <v>11</v>
      </c>
      <c r="K23" s="59">
        <v>500</v>
      </c>
      <c r="L23" s="59"/>
      <c r="M23" s="59"/>
      <c r="N23" s="59"/>
      <c r="O23" s="59">
        <v>1000</v>
      </c>
      <c r="P23" s="59"/>
      <c r="Q23" s="5">
        <v>1000</v>
      </c>
      <c r="R23" s="5"/>
      <c r="S23" s="5"/>
      <c r="T23" s="5">
        <v>1000</v>
      </c>
      <c r="U23" s="5"/>
      <c r="V23" s="5">
        <v>1000</v>
      </c>
      <c r="W23" s="5"/>
      <c r="X23" s="56"/>
      <c r="Y23" s="12">
        <f>SUM(AB23:AO23)+Z23</f>
        <v>4100</v>
      </c>
      <c r="Z23" s="5">
        <f>AA23*300</f>
        <v>2100</v>
      </c>
      <c r="AA23" s="5">
        <v>7</v>
      </c>
      <c r="AB23" s="5"/>
      <c r="AC23" s="5"/>
      <c r="AD23" s="5"/>
      <c r="AE23" s="5"/>
      <c r="AF23" s="5"/>
      <c r="AG23" s="5"/>
      <c r="AH23" s="5"/>
      <c r="AI23" s="5"/>
      <c r="AJ23" s="5"/>
      <c r="AK23" s="58">
        <v>1000</v>
      </c>
      <c r="AL23" s="5"/>
      <c r="AM23" s="5"/>
      <c r="AN23" s="58">
        <v>1000</v>
      </c>
      <c r="AO23" s="5"/>
    </row>
    <row r="24" spans="2:41" s="1" customFormat="1" ht="12" customHeight="1">
      <c r="B24" s="5">
        <v>16</v>
      </c>
      <c r="C24" s="5">
        <v>2</v>
      </c>
      <c r="D24" s="5" t="s">
        <v>131</v>
      </c>
      <c r="E24" s="22">
        <f t="shared" si="0"/>
        <v>8400</v>
      </c>
      <c r="F24" s="47">
        <f>E24/G24-1</f>
        <v>0.012048192771084265</v>
      </c>
      <c r="G24" s="22">
        <v>8300</v>
      </c>
      <c r="H24" s="13">
        <f>SUM(K24:W24)+I24</f>
        <v>5900</v>
      </c>
      <c r="I24" s="5">
        <f>J24*200</f>
        <v>3400</v>
      </c>
      <c r="J24" s="5">
        <v>17</v>
      </c>
      <c r="K24" s="59">
        <v>200</v>
      </c>
      <c r="L24" s="59"/>
      <c r="M24" s="59">
        <v>1000</v>
      </c>
      <c r="N24" s="59"/>
      <c r="O24" s="59"/>
      <c r="P24" s="59"/>
      <c r="Q24" s="5"/>
      <c r="R24" s="5"/>
      <c r="S24" s="5"/>
      <c r="T24" s="5">
        <v>1000</v>
      </c>
      <c r="U24" s="5"/>
      <c r="V24" s="5"/>
      <c r="W24" s="5">
        <v>300</v>
      </c>
      <c r="X24" s="56" t="s">
        <v>221</v>
      </c>
      <c r="Y24" s="12">
        <f>SUM(AB24:AO24)+Z24</f>
        <v>2500</v>
      </c>
      <c r="Z24" s="5">
        <f>AA24*300</f>
        <v>1500</v>
      </c>
      <c r="AA24" s="5">
        <v>5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>
        <v>1000</v>
      </c>
      <c r="AO24" s="5"/>
    </row>
    <row r="25" spans="2:41" s="1" customFormat="1" ht="11.25">
      <c r="B25" s="5">
        <v>17</v>
      </c>
      <c r="C25" s="53">
        <v>8</v>
      </c>
      <c r="D25" s="5" t="s">
        <v>189</v>
      </c>
      <c r="E25" s="22">
        <f t="shared" si="0"/>
        <v>7700</v>
      </c>
      <c r="F25" s="47">
        <f>E25/G25-1</f>
        <v>0.6382978723404256</v>
      </c>
      <c r="G25" s="22">
        <v>4700</v>
      </c>
      <c r="H25" s="13">
        <f>SUM(K25:W25)+I25</f>
        <v>7100</v>
      </c>
      <c r="I25" s="5">
        <f>J25*200</f>
        <v>4600</v>
      </c>
      <c r="J25" s="5">
        <v>23</v>
      </c>
      <c r="K25" s="59">
        <v>500</v>
      </c>
      <c r="L25" s="59"/>
      <c r="M25" s="59">
        <v>1000</v>
      </c>
      <c r="N25" s="59"/>
      <c r="O25" s="59"/>
      <c r="P25" s="59"/>
      <c r="Q25" s="5"/>
      <c r="R25" s="5"/>
      <c r="S25" s="5"/>
      <c r="T25" s="5">
        <v>1000</v>
      </c>
      <c r="U25" s="5"/>
      <c r="V25" s="5"/>
      <c r="W25" s="5"/>
      <c r="X25" s="56"/>
      <c r="Y25" s="12">
        <f>SUM(AB25:AO25)+Z25</f>
        <v>600</v>
      </c>
      <c r="Z25" s="5">
        <f>AA25*300</f>
        <v>600</v>
      </c>
      <c r="AA25" s="5">
        <v>2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2:41" s="1" customFormat="1" ht="11.25">
      <c r="B26" s="5">
        <v>18</v>
      </c>
      <c r="C26" s="53" t="s">
        <v>166</v>
      </c>
      <c r="D26" s="5" t="s">
        <v>188</v>
      </c>
      <c r="E26" s="22">
        <f t="shared" si="0"/>
        <v>7100</v>
      </c>
      <c r="F26" s="47">
        <f>E26/G26-1</f>
        <v>0.044117647058823595</v>
      </c>
      <c r="G26" s="22">
        <v>6800</v>
      </c>
      <c r="H26" s="13">
        <f>SUM(K26:W26)+I26</f>
        <v>200</v>
      </c>
      <c r="I26" s="5">
        <f>J26*200</f>
        <v>200</v>
      </c>
      <c r="J26" s="5">
        <v>1</v>
      </c>
      <c r="K26" s="59"/>
      <c r="L26" s="59"/>
      <c r="M26" s="59"/>
      <c r="N26" s="59"/>
      <c r="O26" s="59"/>
      <c r="P26" s="59"/>
      <c r="Q26" s="5"/>
      <c r="R26" s="5"/>
      <c r="S26" s="5"/>
      <c r="T26" s="5"/>
      <c r="U26" s="5"/>
      <c r="V26" s="5"/>
      <c r="W26" s="5"/>
      <c r="X26" s="56"/>
      <c r="Y26" s="12">
        <f>SUM(AB26:AO26)+Z26</f>
        <v>6900</v>
      </c>
      <c r="Z26" s="5">
        <f>AA26*300</f>
        <v>6900</v>
      </c>
      <c r="AA26" s="5">
        <v>23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2:41" s="1" customFormat="1" ht="11.25">
      <c r="B27" s="53">
        <v>19</v>
      </c>
      <c r="C27" s="53" t="s">
        <v>166</v>
      </c>
      <c r="D27" s="5" t="s">
        <v>217</v>
      </c>
      <c r="E27" s="22">
        <f t="shared" si="0"/>
        <v>6900</v>
      </c>
      <c r="F27" s="47">
        <f>E27/G27-1</f>
        <v>0.18965517241379315</v>
      </c>
      <c r="G27" s="22">
        <v>5800</v>
      </c>
      <c r="H27" s="13">
        <f>SUM(O27:U27)+I27+M27</f>
        <v>200</v>
      </c>
      <c r="I27" s="5">
        <f>J27*200</f>
        <v>200</v>
      </c>
      <c r="J27" s="5">
        <v>1</v>
      </c>
      <c r="K27" s="59"/>
      <c r="L27" s="59"/>
      <c r="M27" s="59"/>
      <c r="N27" s="59"/>
      <c r="O27" s="59"/>
      <c r="P27" s="59"/>
      <c r="Q27" s="5"/>
      <c r="R27" s="5"/>
      <c r="S27" s="5"/>
      <c r="T27" s="5"/>
      <c r="U27" s="5"/>
      <c r="V27" s="5"/>
      <c r="W27" s="5"/>
      <c r="X27" s="51"/>
      <c r="Y27" s="12">
        <f>SUM(AB27:AM27)+Z27</f>
        <v>6700</v>
      </c>
      <c r="Z27" s="5">
        <f>AA27*300</f>
        <v>5700</v>
      </c>
      <c r="AA27" s="5">
        <v>19</v>
      </c>
      <c r="AB27" s="5"/>
      <c r="AC27" s="5"/>
      <c r="AD27" s="5"/>
      <c r="AE27" s="5"/>
      <c r="AF27" s="5">
        <v>1000</v>
      </c>
      <c r="AG27" s="5"/>
      <c r="AH27" s="5"/>
      <c r="AI27" s="5"/>
      <c r="AJ27" s="5"/>
      <c r="AK27" s="5"/>
      <c r="AL27" s="5"/>
      <c r="AM27" s="5"/>
      <c r="AN27" s="5"/>
      <c r="AO27" s="5"/>
    </row>
    <row r="28" spans="2:41" s="1" customFormat="1" ht="11.25">
      <c r="B28" s="5">
        <v>20</v>
      </c>
      <c r="C28" s="5">
        <v>30</v>
      </c>
      <c r="D28" s="5" t="s">
        <v>137</v>
      </c>
      <c r="E28" s="22">
        <f t="shared" si="0"/>
        <v>6500</v>
      </c>
      <c r="F28" s="47">
        <f>E28/G28-1</f>
        <v>0.5476190476190477</v>
      </c>
      <c r="G28" s="22">
        <v>4200</v>
      </c>
      <c r="H28" s="13">
        <f>SUM(K28:W28)+I28</f>
        <v>2000</v>
      </c>
      <c r="I28" s="5">
        <f>J28*200</f>
        <v>2000</v>
      </c>
      <c r="J28" s="5">
        <v>10</v>
      </c>
      <c r="K28" s="59"/>
      <c r="L28" s="59"/>
      <c r="M28" s="59"/>
      <c r="N28" s="59"/>
      <c r="O28" s="59"/>
      <c r="P28" s="59"/>
      <c r="Q28" s="5"/>
      <c r="R28" s="5"/>
      <c r="S28" s="5"/>
      <c r="T28" s="5"/>
      <c r="U28" s="5"/>
      <c r="V28" s="5"/>
      <c r="W28" s="5"/>
      <c r="X28" s="56"/>
      <c r="Y28" s="12">
        <f>SUM(AB28:AO28)+Z28</f>
        <v>4500</v>
      </c>
      <c r="Z28" s="5">
        <f>AA28*300</f>
        <v>4500</v>
      </c>
      <c r="AA28" s="5">
        <v>15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2:41" s="1" customFormat="1" ht="11.25">
      <c r="B29" s="53">
        <v>21</v>
      </c>
      <c r="C29" s="5">
        <v>25</v>
      </c>
      <c r="D29" s="5" t="s">
        <v>78</v>
      </c>
      <c r="E29" s="22">
        <f t="shared" si="0"/>
        <v>6400</v>
      </c>
      <c r="F29" s="47">
        <f>E29/G29-1</f>
        <v>0.18518518518518512</v>
      </c>
      <c r="G29" s="22">
        <v>5400</v>
      </c>
      <c r="H29" s="13">
        <f>SUM(K29:W29)+I29</f>
        <v>400</v>
      </c>
      <c r="I29" s="5">
        <f>J29*200</f>
        <v>400</v>
      </c>
      <c r="J29" s="5">
        <v>2</v>
      </c>
      <c r="K29" s="59"/>
      <c r="L29" s="59"/>
      <c r="M29" s="59"/>
      <c r="N29" s="59"/>
      <c r="O29" s="59"/>
      <c r="P29" s="59"/>
      <c r="Q29" s="5"/>
      <c r="R29" s="5"/>
      <c r="S29" s="5"/>
      <c r="T29" s="5"/>
      <c r="U29" s="5"/>
      <c r="V29" s="5"/>
      <c r="W29" s="5"/>
      <c r="X29" s="51"/>
      <c r="Y29" s="12">
        <f>SUM(AB29:AO29)+Z29</f>
        <v>6000</v>
      </c>
      <c r="Z29" s="5">
        <f>AA29*300</f>
        <v>6000</v>
      </c>
      <c r="AA29" s="5">
        <v>20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2:41" s="1" customFormat="1" ht="11.25">
      <c r="B30" s="5">
        <v>22</v>
      </c>
      <c r="C30" s="53" t="s">
        <v>166</v>
      </c>
      <c r="D30" s="5" t="s">
        <v>143</v>
      </c>
      <c r="E30" s="22">
        <f t="shared" si="0"/>
        <v>6400</v>
      </c>
      <c r="F30" s="47">
        <f>E30/G30-1</f>
        <v>0.0847457627118644</v>
      </c>
      <c r="G30" s="22">
        <v>5900</v>
      </c>
      <c r="H30" s="13">
        <f>SUM(K30:W30)+I30</f>
        <v>400</v>
      </c>
      <c r="I30" s="5">
        <f>J30*200</f>
        <v>400</v>
      </c>
      <c r="J30" s="5">
        <v>2</v>
      </c>
      <c r="K30" s="59"/>
      <c r="L30" s="59"/>
      <c r="M30" s="59"/>
      <c r="N30" s="59"/>
      <c r="O30" s="59"/>
      <c r="P30" s="59"/>
      <c r="Q30" s="5"/>
      <c r="R30" s="5"/>
      <c r="S30" s="5"/>
      <c r="T30" s="5"/>
      <c r="U30" s="5"/>
      <c r="V30" s="5"/>
      <c r="W30" s="5"/>
      <c r="X30" s="56"/>
      <c r="Y30" s="12">
        <f>SUM(AB30:AO30)+Z30</f>
        <v>6000</v>
      </c>
      <c r="Z30" s="5">
        <f>AA30*300</f>
        <v>3000</v>
      </c>
      <c r="AA30" s="5">
        <v>10</v>
      </c>
      <c r="AB30" s="5"/>
      <c r="AC30" s="5"/>
      <c r="AD30" s="5"/>
      <c r="AE30" s="5"/>
      <c r="AF30" s="5"/>
      <c r="AG30" s="5"/>
      <c r="AH30" s="5">
        <v>3000</v>
      </c>
      <c r="AI30" s="5"/>
      <c r="AJ30" s="5"/>
      <c r="AK30" s="5"/>
      <c r="AL30" s="5"/>
      <c r="AM30" s="5"/>
      <c r="AN30" s="5"/>
      <c r="AO30" s="5"/>
    </row>
    <row r="31" spans="2:41" s="1" customFormat="1" ht="11.25">
      <c r="B31" s="53">
        <v>23</v>
      </c>
      <c r="C31" s="5">
        <v>17</v>
      </c>
      <c r="D31" s="5" t="s">
        <v>80</v>
      </c>
      <c r="E31" s="22">
        <f t="shared" si="0"/>
        <v>6200</v>
      </c>
      <c r="F31" s="47">
        <f>E31/G31-1</f>
        <v>0.1272727272727272</v>
      </c>
      <c r="G31" s="22">
        <v>5500</v>
      </c>
      <c r="H31" s="13">
        <f>SUM(K31:W31)+I31</f>
        <v>200</v>
      </c>
      <c r="I31" s="5">
        <f>J31*200</f>
        <v>200</v>
      </c>
      <c r="J31" s="5">
        <v>1</v>
      </c>
      <c r="K31" s="59"/>
      <c r="L31" s="59"/>
      <c r="M31" s="59"/>
      <c r="N31" s="59"/>
      <c r="O31" s="59"/>
      <c r="P31" s="59"/>
      <c r="Q31" s="5"/>
      <c r="R31" s="5"/>
      <c r="S31" s="5"/>
      <c r="T31" s="5"/>
      <c r="U31" s="5"/>
      <c r="V31" s="5"/>
      <c r="W31" s="5"/>
      <c r="X31" s="51"/>
      <c r="Y31" s="12">
        <f>SUM(AB31:AO31)+Z31</f>
        <v>6000</v>
      </c>
      <c r="Z31" s="5">
        <f>AA31*300</f>
        <v>6000</v>
      </c>
      <c r="AA31" s="5">
        <v>20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2:41" s="1" customFormat="1" ht="11.25">
      <c r="B32" s="5">
        <v>24</v>
      </c>
      <c r="C32" s="5">
        <v>16</v>
      </c>
      <c r="D32" s="5" t="s">
        <v>79</v>
      </c>
      <c r="E32" s="22">
        <f t="shared" si="0"/>
        <v>6200</v>
      </c>
      <c r="F32" s="47">
        <f>E32/G32-1</f>
        <v>0.05084745762711873</v>
      </c>
      <c r="G32" s="22">
        <v>5900</v>
      </c>
      <c r="H32" s="13">
        <f>SUM(K32:W32)+I32</f>
        <v>200</v>
      </c>
      <c r="I32" s="5">
        <f>J32*200</f>
        <v>200</v>
      </c>
      <c r="J32" s="5">
        <v>1</v>
      </c>
      <c r="K32" s="59"/>
      <c r="L32" s="59"/>
      <c r="M32" s="59"/>
      <c r="N32" s="59"/>
      <c r="O32" s="59"/>
      <c r="P32" s="59"/>
      <c r="Q32" s="5"/>
      <c r="R32" s="5"/>
      <c r="S32" s="5"/>
      <c r="T32" s="5"/>
      <c r="U32" s="5"/>
      <c r="V32" s="5"/>
      <c r="W32" s="5"/>
      <c r="X32" s="56"/>
      <c r="Y32" s="12">
        <f>SUM(AB32:AO32)+Z32</f>
        <v>6000</v>
      </c>
      <c r="Z32" s="5">
        <f>AA32*300</f>
        <v>6000</v>
      </c>
      <c r="AA32" s="5">
        <v>20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2:41" s="1" customFormat="1" ht="11.25">
      <c r="B33" s="53">
        <v>25</v>
      </c>
      <c r="C33" s="5">
        <v>15</v>
      </c>
      <c r="D33" s="5" t="s">
        <v>214</v>
      </c>
      <c r="E33" s="22">
        <f t="shared" si="0"/>
        <v>4400</v>
      </c>
      <c r="F33" s="47">
        <v>0</v>
      </c>
      <c r="G33" s="22">
        <v>0</v>
      </c>
      <c r="H33" s="13">
        <f>SUM(Q33:W33)+I33+M33</f>
        <v>4100</v>
      </c>
      <c r="I33" s="5">
        <f>J33*200</f>
        <v>1800</v>
      </c>
      <c r="J33" s="5">
        <v>9</v>
      </c>
      <c r="K33" s="59">
        <v>500</v>
      </c>
      <c r="L33" s="59"/>
      <c r="M33" s="59"/>
      <c r="N33" s="59"/>
      <c r="O33" s="59"/>
      <c r="P33" s="59"/>
      <c r="Q33" s="5">
        <v>1000</v>
      </c>
      <c r="R33" s="5"/>
      <c r="S33" s="5"/>
      <c r="T33" s="5">
        <v>1000</v>
      </c>
      <c r="U33" s="5"/>
      <c r="V33" s="5"/>
      <c r="W33" s="5">
        <v>300</v>
      </c>
      <c r="X33" s="56" t="s">
        <v>222</v>
      </c>
      <c r="Y33" s="12">
        <f>SUM(AB33:AO33)+Z33</f>
        <v>300</v>
      </c>
      <c r="Z33" s="5">
        <f>AA33*300</f>
        <v>300</v>
      </c>
      <c r="AA33" s="5">
        <v>1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2:41" s="1" customFormat="1" ht="11.25">
      <c r="B34" s="53">
        <v>26</v>
      </c>
      <c r="C34" s="5">
        <v>29</v>
      </c>
      <c r="D34" s="5" t="s">
        <v>215</v>
      </c>
      <c r="E34" s="22">
        <f t="shared" si="0"/>
        <v>3400</v>
      </c>
      <c r="F34" s="47">
        <v>0</v>
      </c>
      <c r="G34" s="22">
        <v>0</v>
      </c>
      <c r="H34" s="13">
        <f>SUM(Q34:W34)+I34+M34</f>
        <v>3100</v>
      </c>
      <c r="I34" s="5">
        <f>J34*200</f>
        <v>1800</v>
      </c>
      <c r="J34" s="5">
        <v>9</v>
      </c>
      <c r="K34" s="59"/>
      <c r="L34" s="59"/>
      <c r="M34" s="59"/>
      <c r="N34" s="59"/>
      <c r="O34" s="59"/>
      <c r="P34" s="59"/>
      <c r="Q34" s="5">
        <v>1000</v>
      </c>
      <c r="R34" s="5"/>
      <c r="S34" s="5"/>
      <c r="T34" s="5"/>
      <c r="U34" s="5"/>
      <c r="V34" s="5"/>
      <c r="W34" s="5">
        <v>300</v>
      </c>
      <c r="X34" s="56" t="s">
        <v>222</v>
      </c>
      <c r="Y34" s="12">
        <f>SUM(AB34:AO34)+Z34</f>
        <v>300</v>
      </c>
      <c r="Z34" s="5">
        <f>AA34*300</f>
        <v>300</v>
      </c>
      <c r="AA34" s="5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2:41" s="1" customFormat="1" ht="11.25">
      <c r="B35" s="53">
        <v>27</v>
      </c>
      <c r="C35" s="53" t="s">
        <v>166</v>
      </c>
      <c r="D35" s="5" t="s">
        <v>216</v>
      </c>
      <c r="E35" s="22">
        <f t="shared" si="0"/>
        <v>800</v>
      </c>
      <c r="F35" s="47">
        <v>0</v>
      </c>
      <c r="G35" s="22">
        <v>0</v>
      </c>
      <c r="H35" s="13">
        <f>SUM(Q35:W35)+I35+M35</f>
        <v>500</v>
      </c>
      <c r="I35" s="5">
        <f>J35*200</f>
        <v>200</v>
      </c>
      <c r="J35" s="5">
        <v>1</v>
      </c>
      <c r="K35" s="59"/>
      <c r="L35" s="59"/>
      <c r="M35" s="59"/>
      <c r="N35" s="59"/>
      <c r="O35" s="59"/>
      <c r="P35" s="59"/>
      <c r="Q35" s="5"/>
      <c r="R35" s="5"/>
      <c r="S35" s="5"/>
      <c r="T35" s="5"/>
      <c r="U35" s="5"/>
      <c r="V35" s="5"/>
      <c r="W35" s="5">
        <v>300</v>
      </c>
      <c r="X35" s="56" t="s">
        <v>222</v>
      </c>
      <c r="Y35" s="12">
        <f>SUM(AB35:AO35)+Z35</f>
        <v>300</v>
      </c>
      <c r="Z35" s="5">
        <f>AA35*300</f>
        <v>300</v>
      </c>
      <c r="AA35" s="5">
        <v>1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2:41" s="1" customFormat="1" ht="11.25">
      <c r="B36" s="53">
        <v>28</v>
      </c>
      <c r="C36" s="5">
        <v>26</v>
      </c>
      <c r="D36" s="5" t="s">
        <v>132</v>
      </c>
      <c r="E36" s="22">
        <f t="shared" si="0"/>
        <v>2000</v>
      </c>
      <c r="F36" s="47">
        <f>E36/G36-1</f>
        <v>0.05263157894736836</v>
      </c>
      <c r="G36" s="22">
        <v>1900</v>
      </c>
      <c r="H36" s="13">
        <f>SUM(K36:W36)+I36</f>
        <v>800</v>
      </c>
      <c r="I36" s="5">
        <f>J36*200</f>
        <v>800</v>
      </c>
      <c r="J36" s="5">
        <v>4</v>
      </c>
      <c r="K36" s="59"/>
      <c r="L36" s="59"/>
      <c r="M36" s="59"/>
      <c r="N36" s="59"/>
      <c r="O36" s="59"/>
      <c r="P36" s="59"/>
      <c r="Q36" s="5"/>
      <c r="R36" s="5"/>
      <c r="S36" s="5"/>
      <c r="T36" s="5"/>
      <c r="U36" s="5"/>
      <c r="V36" s="5"/>
      <c r="W36" s="5"/>
      <c r="X36" s="56"/>
      <c r="Y36" s="12">
        <f>SUM(AB36:AO36)+Z36</f>
        <v>1200</v>
      </c>
      <c r="Z36" s="5">
        <f>AA36*300</f>
        <v>1200</v>
      </c>
      <c r="AA36" s="5">
        <v>4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2:41" s="1" customFormat="1" ht="11.25">
      <c r="B37" s="5" t="s">
        <v>224</v>
      </c>
      <c r="C37" s="5"/>
      <c r="D37" s="5"/>
      <c r="E37" s="22">
        <f>SUM(E9:E36)</f>
        <v>387460</v>
      </c>
      <c r="F37" s="47">
        <f>E37/G37-1</f>
        <v>-0.09281198782486533</v>
      </c>
      <c r="G37" s="22">
        <v>427100</v>
      </c>
      <c r="H37" s="13"/>
      <c r="I37" s="5"/>
      <c r="J37" s="5"/>
      <c r="K37" s="54">
        <f aca="true" t="shared" si="6" ref="K37:R37">SUM(K9:K36)</f>
        <v>5000</v>
      </c>
      <c r="L37" s="54">
        <f t="shared" si="6"/>
        <v>-36240</v>
      </c>
      <c r="M37" s="54">
        <f t="shared" si="6"/>
        <v>5000</v>
      </c>
      <c r="N37" s="54">
        <f t="shared" si="6"/>
        <v>-5000</v>
      </c>
      <c r="O37" s="54">
        <f t="shared" si="6"/>
        <v>5000</v>
      </c>
      <c r="P37" s="54">
        <f t="shared" si="6"/>
        <v>0</v>
      </c>
      <c r="Q37" s="54">
        <f t="shared" si="6"/>
        <v>5000</v>
      </c>
      <c r="R37" s="54">
        <f t="shared" si="6"/>
        <v>0</v>
      </c>
      <c r="S37" s="5"/>
      <c r="T37" s="5"/>
      <c r="U37" s="5"/>
      <c r="V37" s="5"/>
      <c r="W37" s="54"/>
      <c r="X37" s="56"/>
      <c r="Y37" s="12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9" spans="2:41" s="1" customFormat="1" ht="13.5">
      <c r="B39" s="40"/>
      <c r="C39" s="40"/>
      <c r="D39" t="s">
        <v>139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2:41" s="1" customFormat="1" ht="13.5">
      <c r="B40" s="40"/>
      <c r="C40" s="40"/>
      <c r="D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2:26" ht="13.5">
      <c r="B41" s="57" t="s">
        <v>213</v>
      </c>
      <c r="C41" s="5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T41" s="1"/>
      <c r="Y41" s="1"/>
      <c r="Z41" s="1"/>
    </row>
    <row r="42" spans="2:41" s="1" customFormat="1" ht="11.25">
      <c r="B42" s="51" t="s">
        <v>166</v>
      </c>
      <c r="C42" s="5">
        <v>7</v>
      </c>
      <c r="D42" s="5" t="s">
        <v>6</v>
      </c>
      <c r="E42" s="22">
        <f aca="true" t="shared" si="7" ref="E42:E50">H42+Y42</f>
        <v>31700</v>
      </c>
      <c r="F42" s="47">
        <f aca="true" t="shared" si="8" ref="F42:F50">E42/G42-1</f>
        <v>-0.03353658536585369</v>
      </c>
      <c r="G42" s="22">
        <v>32800</v>
      </c>
      <c r="H42" s="13">
        <f>SUM(K42:W42)+I42</f>
        <v>0</v>
      </c>
      <c r="I42" s="5">
        <f aca="true" t="shared" si="9" ref="I42:I50">J42*200</f>
        <v>0</v>
      </c>
      <c r="J42" s="5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6"/>
      <c r="Y42" s="12">
        <f aca="true" t="shared" si="10" ref="Y42:Y50">SUM(AB42:AO42)+Z42</f>
        <v>31700</v>
      </c>
      <c r="Z42" s="5">
        <f aca="true" t="shared" si="11" ref="Z42:Z50">AA42*300</f>
        <v>5700</v>
      </c>
      <c r="AA42" s="5">
        <v>19</v>
      </c>
      <c r="AB42" s="5">
        <v>10000</v>
      </c>
      <c r="AC42" s="5">
        <v>3000</v>
      </c>
      <c r="AD42" s="5">
        <v>2000</v>
      </c>
      <c r="AE42" s="5">
        <v>3000</v>
      </c>
      <c r="AF42" s="5">
        <v>1000</v>
      </c>
      <c r="AG42" s="5">
        <v>7000</v>
      </c>
      <c r="AH42" s="5"/>
      <c r="AI42" s="5"/>
      <c r="AJ42" s="5"/>
      <c r="AK42" s="5"/>
      <c r="AL42" s="5"/>
      <c r="AM42" s="5"/>
      <c r="AN42" s="5"/>
      <c r="AO42" s="5"/>
    </row>
    <row r="43" spans="2:41" s="1" customFormat="1" ht="11.25">
      <c r="B43" s="51" t="s">
        <v>166</v>
      </c>
      <c r="C43" s="5">
        <v>5</v>
      </c>
      <c r="D43" s="5" t="s">
        <v>5</v>
      </c>
      <c r="E43" s="22">
        <f t="shared" si="7"/>
        <v>31100</v>
      </c>
      <c r="F43" s="47">
        <f t="shared" si="8"/>
        <v>0.003225806451612856</v>
      </c>
      <c r="G43" s="22">
        <v>31000</v>
      </c>
      <c r="H43" s="13">
        <f>SUM(K43:W43)+I43</f>
        <v>0</v>
      </c>
      <c r="I43" s="5">
        <f t="shared" si="9"/>
        <v>0</v>
      </c>
      <c r="J43" s="5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6"/>
      <c r="Y43" s="12">
        <f t="shared" si="10"/>
        <v>31100</v>
      </c>
      <c r="Z43" s="5">
        <f t="shared" si="11"/>
        <v>5100</v>
      </c>
      <c r="AA43" s="5">
        <v>17</v>
      </c>
      <c r="AB43" s="5">
        <v>10000</v>
      </c>
      <c r="AC43" s="5">
        <v>6000</v>
      </c>
      <c r="AD43" s="5">
        <v>2000</v>
      </c>
      <c r="AE43" s="5">
        <v>3000</v>
      </c>
      <c r="AF43" s="5">
        <v>5000</v>
      </c>
      <c r="AG43" s="5"/>
      <c r="AH43" s="5"/>
      <c r="AI43" s="5"/>
      <c r="AJ43" s="5"/>
      <c r="AK43" s="5"/>
      <c r="AL43" s="5"/>
      <c r="AM43" s="5"/>
      <c r="AN43" s="5"/>
      <c r="AO43" s="5"/>
    </row>
    <row r="44" spans="2:41" s="1" customFormat="1" ht="11.25">
      <c r="B44" s="51" t="s">
        <v>166</v>
      </c>
      <c r="C44" s="53" t="s">
        <v>166</v>
      </c>
      <c r="D44" s="5" t="s">
        <v>10</v>
      </c>
      <c r="E44" s="22">
        <f t="shared" si="7"/>
        <v>14800</v>
      </c>
      <c r="F44" s="47">
        <f t="shared" si="8"/>
        <v>-0.013333333333333308</v>
      </c>
      <c r="G44" s="22">
        <v>15000</v>
      </c>
      <c r="H44" s="13">
        <f>SUM(K44:W44)+I44</f>
        <v>0</v>
      </c>
      <c r="I44" s="5">
        <f t="shared" si="9"/>
        <v>0</v>
      </c>
      <c r="J44" s="5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6"/>
      <c r="Y44" s="12">
        <f t="shared" si="10"/>
        <v>14800</v>
      </c>
      <c r="Z44" s="5">
        <f t="shared" si="11"/>
        <v>1800</v>
      </c>
      <c r="AA44" s="5">
        <v>6</v>
      </c>
      <c r="AB44" s="5">
        <v>5000</v>
      </c>
      <c r="AC44" s="5">
        <v>3000</v>
      </c>
      <c r="AD44" s="5">
        <v>2000</v>
      </c>
      <c r="AE44" s="5">
        <v>1000</v>
      </c>
      <c r="AF44" s="5">
        <v>1000</v>
      </c>
      <c r="AG44" s="5"/>
      <c r="AH44" s="5"/>
      <c r="AI44" s="5"/>
      <c r="AJ44" s="5"/>
      <c r="AK44" s="5"/>
      <c r="AL44" s="5"/>
      <c r="AM44" s="5"/>
      <c r="AN44" s="5">
        <v>1000</v>
      </c>
      <c r="AO44" s="5"/>
    </row>
    <row r="45" spans="2:41" s="1" customFormat="1" ht="11.25">
      <c r="B45" s="51" t="s">
        <v>166</v>
      </c>
      <c r="C45" s="5">
        <v>9</v>
      </c>
      <c r="D45" s="5" t="s">
        <v>9</v>
      </c>
      <c r="E45" s="22">
        <f t="shared" si="7"/>
        <v>16100</v>
      </c>
      <c r="F45" s="47">
        <f t="shared" si="8"/>
        <v>0.12587412587412583</v>
      </c>
      <c r="G45" s="22">
        <v>14300</v>
      </c>
      <c r="H45" s="13">
        <f>SUM(K45:W45)+I45</f>
        <v>0</v>
      </c>
      <c r="I45" s="5">
        <f t="shared" si="9"/>
        <v>0</v>
      </c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6"/>
      <c r="Y45" s="12">
        <f t="shared" si="10"/>
        <v>16100</v>
      </c>
      <c r="Z45" s="5">
        <f t="shared" si="11"/>
        <v>5100</v>
      </c>
      <c r="AA45" s="5">
        <v>17</v>
      </c>
      <c r="AB45" s="5">
        <v>5000</v>
      </c>
      <c r="AC45" s="5"/>
      <c r="AD45" s="5"/>
      <c r="AE45" s="5">
        <v>1000</v>
      </c>
      <c r="AF45" s="5">
        <v>1000</v>
      </c>
      <c r="AG45" s="5"/>
      <c r="AH45" s="5"/>
      <c r="AI45" s="5"/>
      <c r="AJ45" s="5"/>
      <c r="AK45" s="5"/>
      <c r="AL45" s="5"/>
      <c r="AM45" s="5">
        <v>4000</v>
      </c>
      <c r="AN45" s="5"/>
      <c r="AO45" s="5"/>
    </row>
    <row r="46" spans="2:41" s="1" customFormat="1" ht="12" customHeight="1">
      <c r="B46" s="51" t="s">
        <v>166</v>
      </c>
      <c r="C46" s="5">
        <v>23</v>
      </c>
      <c r="D46" s="5" t="s">
        <v>204</v>
      </c>
      <c r="E46" s="22">
        <f t="shared" si="7"/>
        <v>19200</v>
      </c>
      <c r="F46" s="47">
        <f t="shared" si="8"/>
        <v>-0.020408163265306145</v>
      </c>
      <c r="G46" s="22">
        <v>19600</v>
      </c>
      <c r="H46" s="13">
        <f>SUM(K46:W46)+I46</f>
        <v>0</v>
      </c>
      <c r="I46" s="5">
        <f t="shared" si="9"/>
        <v>0</v>
      </c>
      <c r="J46" s="5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1"/>
      <c r="Y46" s="12">
        <f t="shared" si="10"/>
        <v>19200</v>
      </c>
      <c r="Z46" s="5">
        <f t="shared" si="11"/>
        <v>4200</v>
      </c>
      <c r="AA46" s="5">
        <v>14</v>
      </c>
      <c r="AB46" s="5">
        <v>5000</v>
      </c>
      <c r="AC46" s="5"/>
      <c r="AD46" s="5">
        <v>4000</v>
      </c>
      <c r="AE46" s="5">
        <v>1000</v>
      </c>
      <c r="AF46" s="5">
        <v>3000</v>
      </c>
      <c r="AG46" s="5">
        <v>1000</v>
      </c>
      <c r="AH46" s="5"/>
      <c r="AI46" s="5"/>
      <c r="AJ46" s="5"/>
      <c r="AK46" s="5"/>
      <c r="AL46" s="5"/>
      <c r="AM46" s="5"/>
      <c r="AN46" s="5">
        <v>1000</v>
      </c>
      <c r="AO46" s="5"/>
    </row>
    <row r="47" spans="2:41" s="1" customFormat="1" ht="11.25">
      <c r="B47" s="51" t="s">
        <v>166</v>
      </c>
      <c r="C47" s="51" t="s">
        <v>166</v>
      </c>
      <c r="D47" s="5" t="s">
        <v>126</v>
      </c>
      <c r="E47" s="22">
        <f t="shared" si="7"/>
        <v>13800</v>
      </c>
      <c r="F47" s="47">
        <f t="shared" si="8"/>
        <v>0.045454545454545414</v>
      </c>
      <c r="G47" s="22">
        <v>13200</v>
      </c>
      <c r="H47" s="13">
        <f>SUM(Q47:W47)+I47+M47</f>
        <v>0</v>
      </c>
      <c r="I47" s="5">
        <f t="shared" si="9"/>
        <v>0</v>
      </c>
      <c r="J47" s="5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2">
        <f t="shared" si="10"/>
        <v>13800</v>
      </c>
      <c r="Z47" s="5">
        <f t="shared" si="11"/>
        <v>1800</v>
      </c>
      <c r="AA47" s="5">
        <v>6</v>
      </c>
      <c r="AB47" s="5"/>
      <c r="AC47" s="5"/>
      <c r="AD47" s="5">
        <v>2000</v>
      </c>
      <c r="AE47" s="5"/>
      <c r="AF47" s="5"/>
      <c r="AG47" s="5"/>
      <c r="AH47" s="5">
        <v>6000</v>
      </c>
      <c r="AI47" s="5">
        <v>4000</v>
      </c>
      <c r="AJ47" s="5"/>
      <c r="AK47" s="5"/>
      <c r="AL47" s="5"/>
      <c r="AM47" s="5"/>
      <c r="AN47" s="5"/>
      <c r="AO47" s="5"/>
    </row>
    <row r="48" spans="2:41" s="1" customFormat="1" ht="11.25">
      <c r="B48" s="51" t="s">
        <v>166</v>
      </c>
      <c r="C48" s="51" t="s">
        <v>166</v>
      </c>
      <c r="D48" s="5" t="s">
        <v>144</v>
      </c>
      <c r="E48" s="22">
        <f t="shared" si="7"/>
        <v>4400</v>
      </c>
      <c r="F48" s="47">
        <f t="shared" si="8"/>
        <v>0.1578947368421053</v>
      </c>
      <c r="G48" s="22">
        <v>3800</v>
      </c>
      <c r="H48" s="13">
        <f>SUM(Q48:W48)+I48+M48</f>
        <v>0</v>
      </c>
      <c r="I48" s="5">
        <f t="shared" si="9"/>
        <v>0</v>
      </c>
      <c r="J48" s="5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2">
        <f t="shared" si="10"/>
        <v>4400</v>
      </c>
      <c r="Z48" s="5">
        <f t="shared" si="11"/>
        <v>2400</v>
      </c>
      <c r="AA48" s="5">
        <v>8</v>
      </c>
      <c r="AB48" s="5"/>
      <c r="AC48" s="5"/>
      <c r="AD48" s="5"/>
      <c r="AE48" s="5"/>
      <c r="AF48" s="5">
        <v>1000</v>
      </c>
      <c r="AG48" s="5">
        <v>1000</v>
      </c>
      <c r="AH48" s="5"/>
      <c r="AI48" s="5"/>
      <c r="AJ48" s="5"/>
      <c r="AK48" s="5"/>
      <c r="AL48" s="5"/>
      <c r="AM48" s="5"/>
      <c r="AN48" s="5"/>
      <c r="AO48" s="5"/>
    </row>
    <row r="49" spans="2:41" s="1" customFormat="1" ht="11.25">
      <c r="B49" s="51" t="s">
        <v>166</v>
      </c>
      <c r="C49" s="51" t="s">
        <v>166</v>
      </c>
      <c r="D49" s="5" t="s">
        <v>206</v>
      </c>
      <c r="E49" s="22">
        <f t="shared" si="7"/>
        <v>3600</v>
      </c>
      <c r="F49" s="47">
        <f t="shared" si="8"/>
        <v>0.19999999999999996</v>
      </c>
      <c r="G49" s="22">
        <v>3000</v>
      </c>
      <c r="H49" s="13">
        <f>SUM(K49:W49)+I49</f>
        <v>0</v>
      </c>
      <c r="I49" s="5">
        <f t="shared" si="9"/>
        <v>0</v>
      </c>
      <c r="J49" s="5"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1"/>
      <c r="Y49" s="12">
        <f t="shared" si="10"/>
        <v>3600</v>
      </c>
      <c r="Z49" s="5">
        <f t="shared" si="11"/>
        <v>3600</v>
      </c>
      <c r="AA49" s="5">
        <v>12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2:41" s="1" customFormat="1" ht="11.25">
      <c r="B50" s="51" t="s">
        <v>166</v>
      </c>
      <c r="C50" s="51" t="s">
        <v>166</v>
      </c>
      <c r="D50" s="5" t="s">
        <v>205</v>
      </c>
      <c r="E50" s="22">
        <f t="shared" si="7"/>
        <v>1200</v>
      </c>
      <c r="F50" s="47">
        <f t="shared" si="8"/>
        <v>-0.7735849056603774</v>
      </c>
      <c r="G50" s="22">
        <v>5300</v>
      </c>
      <c r="H50" s="13">
        <f>SUM(K50:W50)+I50</f>
        <v>0</v>
      </c>
      <c r="I50" s="5">
        <f t="shared" si="9"/>
        <v>0</v>
      </c>
      <c r="J50" s="5"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1"/>
      <c r="Y50" s="12">
        <f t="shared" si="10"/>
        <v>1200</v>
      </c>
      <c r="Z50" s="5">
        <f t="shared" si="11"/>
        <v>1200</v>
      </c>
      <c r="AA50" s="5">
        <v>4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</sheetData>
  <sheetProtection/>
  <mergeCells count="12">
    <mergeCell ref="Z5:AA5"/>
    <mergeCell ref="K6:L6"/>
    <mergeCell ref="M6:N6"/>
    <mergeCell ref="O6:P6"/>
    <mergeCell ref="Q6:R6"/>
    <mergeCell ref="K7:R7"/>
    <mergeCell ref="W4:X4"/>
    <mergeCell ref="I5:J5"/>
    <mergeCell ref="K5:L5"/>
    <mergeCell ref="M5:N5"/>
    <mergeCell ref="O5:P5"/>
    <mergeCell ref="Q5:R5"/>
  </mergeCells>
  <printOptions/>
  <pageMargins left="0.1968503937007874" right="0.1968503937007874" top="0.4330708661417323" bottom="0.1968503937007874" header="0.5118110236220472" footer="0.3937007874015748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大和ハウス工業株式会社</dc:creator>
  <cp:keywords/>
  <dc:description/>
  <cp:lastModifiedBy>HOCKA</cp:lastModifiedBy>
  <cp:lastPrinted>2015-01-03T11:18:57Z</cp:lastPrinted>
  <dcterms:created xsi:type="dcterms:W3CDTF">2009-12-20T05:24:18Z</dcterms:created>
  <dcterms:modified xsi:type="dcterms:W3CDTF">2015-01-03T11:46:00Z</dcterms:modified>
  <cp:category/>
  <cp:version/>
  <cp:contentType/>
  <cp:contentStatus/>
</cp:coreProperties>
</file>